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625" activeTab="0"/>
  </bookViews>
  <sheets>
    <sheet name="Customer Form" sheetId="1" r:id="rId1"/>
    <sheet name="Data" sheetId="2" state="hidden" r:id="rId2"/>
  </sheets>
  <definedNames>
    <definedName name="Boardbags">'Data'!$Z$3:$Z$6</definedName>
    <definedName name="COREmodel">'Data'!$B$3:$B$10</definedName>
    <definedName name="CUSTOMairvent">'Data'!$N$14:$N$16</definedName>
    <definedName name="CUSTOMbackgroundCOLOUR">'Data'!$U$14:$U$27</definedName>
    <definedName name="CUSTOMbackgroundGRAPHICS">'Data'!$T$14:$T$21</definedName>
    <definedName name="CUSTOMconstruction">'Data'!$H$14:$H$23</definedName>
    <definedName name="CUSTOMdesignTYPE">'Data'!$S$14:$S$18</definedName>
    <definedName name="CUSTOMfinBOXES">'Data'!$O$14:$O$27</definedName>
    <definedName name="CUSTOMfootpads">'Data'!$W$14:$W$19</definedName>
    <definedName name="CUSTOMfrontFIN">'Data'!$R$14:$R$44</definedName>
    <definedName name="CUSTOMinsertsFRONT">'Data'!$L$15:$L$18</definedName>
    <definedName name="CUSTOMinsertsREAR">'Data'!$K$15:$K$18</definedName>
    <definedName name="CUSTOMlogoCOLOUR">'Data'!$V$14:$V$27</definedName>
    <definedName name="CUSTOMmiddleFIN">'Data'!$P$14:$P$104</definedName>
    <definedName name="CUSTOMmodels">'Data'!$B$14:$B$22</definedName>
    <definedName name="CUSTOMrearFIN">'Data'!$Q$14:$Q$48</definedName>
    <definedName name="CUSTOMrockers">'Data'!$F$14:$F$22</definedName>
    <definedName name="CUSTOMtail">'Data'!$G$14:$G$19</definedName>
    <definedName name="CUSTOMTitaniumScrews">'Data'!$M$15:$M$16</definedName>
  </definedNames>
  <calcPr fullCalcOnLoad="1"/>
</workbook>
</file>

<file path=xl/sharedStrings.xml><?xml version="1.0" encoding="utf-8"?>
<sst xmlns="http://schemas.openxmlformats.org/spreadsheetml/2006/main" count="554" uniqueCount="295">
  <si>
    <t>Name and surname:</t>
  </si>
  <si>
    <t>Shipping address:</t>
  </si>
  <si>
    <t xml:space="preserve">E-mail address: </t>
  </si>
  <si>
    <t xml:space="preserve">Phone number: </t>
  </si>
  <si>
    <t>Date of order:</t>
  </si>
  <si>
    <t>Rocker (choose):</t>
  </si>
  <si>
    <t>Tail (choose):</t>
  </si>
  <si>
    <t>Footstrap distance:</t>
  </si>
  <si>
    <t>Footstrap width:</t>
  </si>
  <si>
    <t xml:space="preserve">Air vent (choose): </t>
  </si>
  <si>
    <t>Middle fin (choose):</t>
  </si>
  <si>
    <t>Rear fins (choose):</t>
  </si>
  <si>
    <t>Front fins (choose):</t>
  </si>
  <si>
    <t>Other information, questions:</t>
  </si>
  <si>
    <t>Diamond tail</t>
  </si>
  <si>
    <t>Black</t>
  </si>
  <si>
    <t>Normal screw valve</t>
  </si>
  <si>
    <t>Rounded pintail</t>
  </si>
  <si>
    <t>White</t>
  </si>
  <si>
    <t>Goretex valve (+15 €)</t>
  </si>
  <si>
    <t>Rounded square tail</t>
  </si>
  <si>
    <t>Freewave</t>
  </si>
  <si>
    <t>Swallow tail</t>
  </si>
  <si>
    <t>Freestyle</t>
  </si>
  <si>
    <t>Slalom</t>
  </si>
  <si>
    <t>Thruster</t>
  </si>
  <si>
    <t>Custom</t>
  </si>
  <si>
    <t>Type</t>
  </si>
  <si>
    <t>Model</t>
  </si>
  <si>
    <t>Volume</t>
  </si>
  <si>
    <t>Length</t>
  </si>
  <si>
    <t>R#4</t>
  </si>
  <si>
    <t>R#fs</t>
  </si>
  <si>
    <t>Width</t>
  </si>
  <si>
    <t>Rocker</t>
  </si>
  <si>
    <t>R#2</t>
  </si>
  <si>
    <t>R#3</t>
  </si>
  <si>
    <t>Tail shape</t>
  </si>
  <si>
    <t>Construction</t>
  </si>
  <si>
    <t>Footstrap distance</t>
  </si>
  <si>
    <t>Footstrap width</t>
  </si>
  <si>
    <t>Number of inserts rear</t>
  </si>
  <si>
    <t>Number of inserts front</t>
  </si>
  <si>
    <t>Air vent</t>
  </si>
  <si>
    <t>15 cm</t>
  </si>
  <si>
    <t>Middle fin</t>
  </si>
  <si>
    <t>Rear fins</t>
  </si>
  <si>
    <t>Front fins</t>
  </si>
  <si>
    <t>Warranty</t>
  </si>
  <si>
    <t>CORE</t>
  </si>
  <si>
    <t>CUSTOM</t>
  </si>
  <si>
    <t>FLIKKA ORDER SHEET / CONFIRMATION</t>
  </si>
  <si>
    <t xml:space="preserve">Length (cm): </t>
  </si>
  <si>
    <t>Weight</t>
  </si>
  <si>
    <t>6,1 kg</t>
  </si>
  <si>
    <t>Warranty:</t>
  </si>
  <si>
    <t>Width (cm):</t>
  </si>
  <si>
    <t>R#1</t>
  </si>
  <si>
    <t>Fin boxes</t>
  </si>
  <si>
    <t>-</t>
  </si>
  <si>
    <t>Number of inserts rear (choose):</t>
  </si>
  <si>
    <t>Number of inserts front (choose):</t>
  </si>
  <si>
    <t>5,7 kg</t>
  </si>
  <si>
    <t>6,3 kg</t>
  </si>
  <si>
    <t>42,5/45,0/47,5 cm</t>
  </si>
  <si>
    <t>42,0/44,5/47,0 cm</t>
  </si>
  <si>
    <t>40,0/42,5/45,0 cm</t>
  </si>
  <si>
    <t>3 - Thruster (USBox+ 2xSB)</t>
  </si>
  <si>
    <t>3 - Thruster (PowerBox+ 2xSB)</t>
  </si>
  <si>
    <t>1 - Single (Slotbox)</t>
  </si>
  <si>
    <t>4 - Quad only (4x Slotbox)</t>
  </si>
  <si>
    <t>Production - 2 years / Breakage - 1 year</t>
  </si>
  <si>
    <t>R#SL</t>
  </si>
  <si>
    <t>Regular - Core (1.700€)</t>
  </si>
  <si>
    <t>1 - Single Slotbox</t>
  </si>
  <si>
    <t>2 - Twin - Slotbox</t>
  </si>
  <si>
    <t>2 - Twin - US box</t>
  </si>
  <si>
    <t>3 - Thruster - USBox+ 2x Slotbox</t>
  </si>
  <si>
    <t>3 - Thruster - 3x Slotbox</t>
  </si>
  <si>
    <t>3 - Thruster - PowerBox+ 2x Slotbox</t>
  </si>
  <si>
    <t>1 - Single PowerBox</t>
  </si>
  <si>
    <t>1 - Single USBox</t>
  </si>
  <si>
    <t>1 - Single TuttleBox</t>
  </si>
  <si>
    <t>1 - Single Deep TuttleBox</t>
  </si>
  <si>
    <t>5 - Quad and Tri-fin (5x Slotbox) (+30 €)</t>
  </si>
  <si>
    <t>5 - Quad, Tri-fin, Single (4x Slotbox+ 1 USbox) (+30 €)</t>
  </si>
  <si>
    <t>SB Stiffer (06) - 85mm</t>
  </si>
  <si>
    <t>SB Stiffer (06) - 95mm</t>
  </si>
  <si>
    <t>SB Stiffer (06) - 105mm</t>
  </si>
  <si>
    <t>SB Stiffer (06) - 115mm</t>
  </si>
  <si>
    <t>SB Stiffer (06) - 125mm</t>
  </si>
  <si>
    <t>SB Stiffer (06) - 135mm</t>
  </si>
  <si>
    <t>SB Stiffer (06) - 145mm</t>
  </si>
  <si>
    <t>SB Stiffer (06) - 155mm</t>
  </si>
  <si>
    <t>SB Stiffer (06) - 165mm</t>
  </si>
  <si>
    <t>SB Stiffer (06) - 175mm</t>
  </si>
  <si>
    <t>SB Stiffer (06) - 185mm</t>
  </si>
  <si>
    <t xml:space="preserve">SB Asymmetric - 100mm </t>
  </si>
  <si>
    <t>SB Asymmetric - 110mm</t>
  </si>
  <si>
    <t>SB Asymmetric - 120mm</t>
  </si>
  <si>
    <t>SB Soft (04) - 90mm</t>
  </si>
  <si>
    <t>SB Soft (04) - 100mm</t>
  </si>
  <si>
    <t>SB Soft (04) - 110mm</t>
  </si>
  <si>
    <t>SB Soft (04) - 120mm</t>
  </si>
  <si>
    <t>SB Soft (04) - 130mm</t>
  </si>
  <si>
    <t>SB Soft (04) - 140mm</t>
  </si>
  <si>
    <t>SB Soft (04) - 150mm</t>
  </si>
  <si>
    <t>SB Soft (04) - 160mm</t>
  </si>
  <si>
    <t>SB Soft (04) - 170mm</t>
  </si>
  <si>
    <t>SB Soft (04) - 180mm</t>
  </si>
  <si>
    <t>SB Soft (04) - 190mm</t>
  </si>
  <si>
    <t>SB Soft (04) - 200mm</t>
  </si>
  <si>
    <t>SB Soft (04) - 210mm</t>
  </si>
  <si>
    <t>SB Medium (02) - 150mm</t>
  </si>
  <si>
    <t>SB Medium (02) - 160mm</t>
  </si>
  <si>
    <t>SB Medium (02) - 170mm</t>
  </si>
  <si>
    <t>SB Medium (02) - 180mm</t>
  </si>
  <si>
    <t>SB Medium (02) - 190mm</t>
  </si>
  <si>
    <t>SB Medium (02) - 200mm</t>
  </si>
  <si>
    <t>SB Medium (02) - 210mm</t>
  </si>
  <si>
    <t>SB Medium (02) - 90mm</t>
  </si>
  <si>
    <t>SB Medium (02) - 100mm</t>
  </si>
  <si>
    <t>SB Medium (02) - 110mm</t>
  </si>
  <si>
    <t>SB Medium (02) - 120mm</t>
  </si>
  <si>
    <t>SB Medium (02) - 130mm</t>
  </si>
  <si>
    <t>SB Medium (02) - 140mm</t>
  </si>
  <si>
    <t>Production - 2 years / Breakage - none</t>
  </si>
  <si>
    <t>Production - 2 years / Breakage - 2 years</t>
  </si>
  <si>
    <t>SB Single/Middle (09) - 140mm</t>
  </si>
  <si>
    <t>SB Single/Middle (09) - 150mm</t>
  </si>
  <si>
    <t>SB Single/Middle (09) - 160mm</t>
  </si>
  <si>
    <t>SB Single/Middle (09) - 170mm</t>
  </si>
  <si>
    <t>SB Single/Middle (09) - 180mm</t>
  </si>
  <si>
    <t>SB Single/Middle (09) - 190mm</t>
  </si>
  <si>
    <t>SB Single/Middle (09) - 200mm</t>
  </si>
  <si>
    <t>SB Single/Middle (09) - 210mm</t>
  </si>
  <si>
    <t>SB Single/Middle (09) - 220mm</t>
  </si>
  <si>
    <t>SB Single/Middle (09) - 230mm</t>
  </si>
  <si>
    <t>SB Single/Middle (09) - 240mm</t>
  </si>
  <si>
    <t>SB Freestyle - 160mm</t>
  </si>
  <si>
    <t>SB Freestyle - 170mm</t>
  </si>
  <si>
    <t>SB Freestyle - 180mm</t>
  </si>
  <si>
    <t>SB Freestyle - 190mm</t>
  </si>
  <si>
    <t>SB Freestyle - 200mm</t>
  </si>
  <si>
    <t>SB Freestyle - 210mm</t>
  </si>
  <si>
    <t>SB Freestyle - 220mm</t>
  </si>
  <si>
    <t>SB Freestyle - 230mm</t>
  </si>
  <si>
    <t>SB Freestyle - 240mm</t>
  </si>
  <si>
    <t>SB Freestyle - 250mm</t>
  </si>
  <si>
    <t>SB Freestyle - 260mm</t>
  </si>
  <si>
    <t>SB Freestyle - 270mm</t>
  </si>
  <si>
    <t>PB Freewave (07) - 170mm</t>
  </si>
  <si>
    <t>PB Freewave (07) - 180mm</t>
  </si>
  <si>
    <t>PB Freewave (07) - 190mm</t>
  </si>
  <si>
    <t>PB Freewave (07) - 200mm</t>
  </si>
  <si>
    <t>PB Freewave (07) - 210mm</t>
  </si>
  <si>
    <t>PB Freewave (07) - 220mm</t>
  </si>
  <si>
    <t>PB Freewave (07) - 230mm</t>
  </si>
  <si>
    <t>PB Freewave (07) - 240mm</t>
  </si>
  <si>
    <t>PB Freewave (07) - 250mm</t>
  </si>
  <si>
    <t>PB Freewave (07) - 260mm</t>
  </si>
  <si>
    <t>PB Freewave (07) - 270mm</t>
  </si>
  <si>
    <t>PB Freewave (07) - 280mm</t>
  </si>
  <si>
    <t>PB Freewave (07) - 290mm</t>
  </si>
  <si>
    <t>Other</t>
  </si>
  <si>
    <t>Model-Volume</t>
  </si>
  <si>
    <t>Estimated Date of delivery (+6 weeks):</t>
  </si>
  <si>
    <t>OR configure your own CUSTOM board to fully adapt to your needs. If uncertain, leave the field blank.</t>
  </si>
  <si>
    <t>Weight (+/- 7%):</t>
  </si>
  <si>
    <t>Volume L (for CUSTOM):</t>
  </si>
  <si>
    <t>Construction (choose):</t>
  </si>
  <si>
    <t>Weight vary depending on the selections.</t>
  </si>
  <si>
    <t>R#5</t>
  </si>
  <si>
    <t>FR Freeride 320mm</t>
  </si>
  <si>
    <t>FR Freeride 340mm</t>
  </si>
  <si>
    <t>FR Freeride 360mm</t>
  </si>
  <si>
    <t>FR Freeride 380mm</t>
  </si>
  <si>
    <t>FR Freeride 400mm</t>
  </si>
  <si>
    <t>FR Freeride 420mm</t>
  </si>
  <si>
    <t>FR Freeride 440mm</t>
  </si>
  <si>
    <t>US Single/Middle (09) - 140mm</t>
  </si>
  <si>
    <t>US Single/Middle (09) - 150mm</t>
  </si>
  <si>
    <t>US Single/Middle (09) - 160mm</t>
  </si>
  <si>
    <t>US Single/Middle (09) - 170mm</t>
  </si>
  <si>
    <t>US Single/Middle (09) - 180mm</t>
  </si>
  <si>
    <t>US Single/Middle (09) - 190mm</t>
  </si>
  <si>
    <t>US Single/Middle (09) - 200mm</t>
  </si>
  <si>
    <t>US Single/Middle (09) - 210mm</t>
  </si>
  <si>
    <t>US Single/Middle (09) - 220mm</t>
  </si>
  <si>
    <t>US Single/Middle (09) - 230mm</t>
  </si>
  <si>
    <t>US Single/Middle (09) - 240mm</t>
  </si>
  <si>
    <t>PB Freestyle - 160mm</t>
  </si>
  <si>
    <t>PB Freestyle - 170mm</t>
  </si>
  <si>
    <t>PB Freestyle - 180mm</t>
  </si>
  <si>
    <t>PB Freestyle - 190mm</t>
  </si>
  <si>
    <t>PB Freestyle - 200mm</t>
  </si>
  <si>
    <t>PB Freestyle - 210mm</t>
  </si>
  <si>
    <t>PB Freestyle - 220mm</t>
  </si>
  <si>
    <t>PB Freestyle - 230mm</t>
  </si>
  <si>
    <t>PB Freestyle - 240mm</t>
  </si>
  <si>
    <t>PB Freestyle - 250mm</t>
  </si>
  <si>
    <t>PB Freestyle - 260mm</t>
  </si>
  <si>
    <t>PB Freestyle - 270mm</t>
  </si>
  <si>
    <t>Wave Quad 85</t>
  </si>
  <si>
    <t>CORE New</t>
  </si>
  <si>
    <t>Thruster 85</t>
  </si>
  <si>
    <t>Thruster 92</t>
  </si>
  <si>
    <t>Freewave 99</t>
  </si>
  <si>
    <t>Freewave 107</t>
  </si>
  <si>
    <t>Freestyle 92</t>
  </si>
  <si>
    <t>Quad</t>
  </si>
  <si>
    <t>Footpad colour and type (choose):</t>
  </si>
  <si>
    <t>Design type (choose):</t>
  </si>
  <si>
    <t>Background graphics (choose):</t>
  </si>
  <si>
    <t>Background colour (choose):</t>
  </si>
  <si>
    <t>Logo colour (choose):</t>
  </si>
  <si>
    <t>Footpads colour and type</t>
  </si>
  <si>
    <t>Black with heel bumpers</t>
  </si>
  <si>
    <t>White with heel bumpers</t>
  </si>
  <si>
    <t>Design type</t>
  </si>
  <si>
    <t>Background graphics</t>
  </si>
  <si>
    <t>Background colour</t>
  </si>
  <si>
    <t>Logo colour</t>
  </si>
  <si>
    <t>Boardbag</t>
  </si>
  <si>
    <t>Small 230x61 (green)</t>
  </si>
  <si>
    <t>Medium 240x68 (blue)</t>
  </si>
  <si>
    <t>Large 235x83 (orange)</t>
  </si>
  <si>
    <t>Green</t>
  </si>
  <si>
    <t>Orange</t>
  </si>
  <si>
    <t>Blue</t>
  </si>
  <si>
    <t>Magenta</t>
  </si>
  <si>
    <t>D1 - big FLIKKABOARDS</t>
  </si>
  <si>
    <t>D2 - boxed FLIKKABOARS</t>
  </si>
  <si>
    <t>D3 - FKA</t>
  </si>
  <si>
    <t>B1 - Full White colour</t>
  </si>
  <si>
    <t>B2 - Full background colour</t>
  </si>
  <si>
    <t>B3 - Vertical split</t>
  </si>
  <si>
    <t>B4 - Top colour horizontal split</t>
  </si>
  <si>
    <t>B5 - Bottom colour horizontal split</t>
  </si>
  <si>
    <t>B6 - Triple horizontal split</t>
  </si>
  <si>
    <t>C1 - Yellow</t>
  </si>
  <si>
    <t>C2 - Orange</t>
  </si>
  <si>
    <t>C3 - Magenta</t>
  </si>
  <si>
    <t>C4 - Red</t>
  </si>
  <si>
    <t>C5 - Light blue</t>
  </si>
  <si>
    <t>C6 - Blue</t>
  </si>
  <si>
    <t>C7 - Green</t>
  </si>
  <si>
    <t>C8 - Purple</t>
  </si>
  <si>
    <t>C9 - White</t>
  </si>
  <si>
    <t>C10 - Black</t>
  </si>
  <si>
    <t>C11 - Red gradient</t>
  </si>
  <si>
    <t>C12 - Blue gradient</t>
  </si>
  <si>
    <t>200-300</t>
  </si>
  <si>
    <t>D4 - custom artwork (minimum +150€)</t>
  </si>
  <si>
    <t>Country:</t>
  </si>
  <si>
    <r>
      <t xml:space="preserve">Please select one of the </t>
    </r>
    <r>
      <rPr>
        <b/>
        <u val="single"/>
        <sz val="12"/>
        <color indexed="8"/>
        <rFont val="Calibri"/>
        <family val="2"/>
      </rPr>
      <t>predefined</t>
    </r>
    <r>
      <rPr>
        <b/>
        <sz val="12"/>
        <color indexed="8"/>
        <rFont val="Calibri"/>
        <family val="2"/>
      </rPr>
      <t xml:space="preserve"> CORE models with faster shipment times and more affordable price</t>
    </r>
  </si>
  <si>
    <t>Freestyle 99</t>
  </si>
  <si>
    <t>30-55</t>
  </si>
  <si>
    <t>12-17</t>
  </si>
  <si>
    <t>White with tail kick (no heel bumper)</t>
  </si>
  <si>
    <t>30-200</t>
  </si>
  <si>
    <t>45-92</t>
  </si>
  <si>
    <t>No</t>
  </si>
  <si>
    <t>Titanium screws - set for footstraps and SB fins</t>
  </si>
  <si>
    <t>Yes (50€)</t>
  </si>
  <si>
    <t>Regular - Core (1.750€)</t>
  </si>
  <si>
    <t>Carbon biax - Core (1.950€)</t>
  </si>
  <si>
    <t>Carbon Regular (2.090€)</t>
  </si>
  <si>
    <t>Carbon HC (2.190€)</t>
  </si>
  <si>
    <t>Carbon Light (2.090€)</t>
  </si>
  <si>
    <t>6,0 kg</t>
  </si>
  <si>
    <t>SB Mediun (02) - 110mm</t>
  </si>
  <si>
    <t>SB Mediun (02) - 120mm</t>
  </si>
  <si>
    <t>6,5 kg</t>
  </si>
  <si>
    <t>6,7 kg</t>
  </si>
  <si>
    <t>Titanium screws (choose):</t>
  </si>
  <si>
    <t>1 inner and 1 out postions (+20€)</t>
  </si>
  <si>
    <t>2 inner and 2 out positions (+30€)</t>
  </si>
  <si>
    <t>Compact</t>
  </si>
  <si>
    <t>Freeride</t>
  </si>
  <si>
    <t>Foil</t>
  </si>
  <si>
    <t>Slalom/Foil/Freeride</t>
  </si>
  <si>
    <t>S-Glass Regular - Custom (1.890€); not for FS/SL</t>
  </si>
  <si>
    <t>S-Glass HC (1.990€); not for FS/SL</t>
  </si>
  <si>
    <t>S-Glass Light (1.890€); not for FS/SL</t>
  </si>
  <si>
    <t>Dyneema Regular (2.190€); not for FS/SL/FR/FO</t>
  </si>
  <si>
    <t>Dyeema HC (2.290€); not for FS/SL/FR/FO</t>
  </si>
  <si>
    <t>Dyneema Light (2.190€); not for FS/SL/FR/FO</t>
  </si>
  <si>
    <t xml:space="preserve">Number of fin boxes (choose): </t>
  </si>
  <si>
    <t>B7 - Boxed background</t>
  </si>
  <si>
    <t>C0 - Other (minimum +50€)</t>
  </si>
  <si>
    <t>enquiry@flikkaboards.com</t>
  </si>
  <si>
    <t>Boardbag (choose) - extra cost:</t>
  </si>
  <si>
    <t>SEND CONFIGURATION</t>
  </si>
  <si>
    <t>Or manually send to:</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</si>
</sst>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d/mm/yyyy"/>
    <numFmt numFmtId="167" formatCode="dd/mm/yyyy;@"/>
    <numFmt numFmtId="168" formatCode="&quot;Yes&quot;;&quot;Yes&quot;;&quot;No&quot;"/>
    <numFmt numFmtId="169" formatCode="&quot;True&quot;;&quot;True&quot;;&quot;False&quot;"/>
    <numFmt numFmtId="170" formatCode="&quot;On&quot;;&quot;On&quot;;&quot;Off&quot;"/>
    <numFmt numFmtId="171" formatCode="[$€-2]\ #,##0.00_);[Red]\([$€-2]\ #,##0.00\)"/>
    <numFmt numFmtId="172" formatCode="[$-424]dddd\,\ dd\.\ mmmm\ yyyy"/>
    <numFmt numFmtId="173" formatCode="d/m/yyyy;@"/>
  </numFmts>
  <fonts count="52">
    <font>
      <sz val="10"/>
      <name val="Arial"/>
      <family val="2"/>
    </font>
    <font>
      <sz val="11"/>
      <color indexed="8"/>
      <name val="Calibri"/>
      <family val="2"/>
    </font>
    <font>
      <b/>
      <sz val="10"/>
      <color indexed="8"/>
      <name val="Calibri"/>
      <family val="2"/>
    </font>
    <font>
      <sz val="10"/>
      <color indexed="8"/>
      <name val="Calibri"/>
      <family val="2"/>
    </font>
    <font>
      <sz val="10"/>
      <name val="Calibri"/>
      <family val="2"/>
    </font>
    <font>
      <b/>
      <u val="single"/>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20"/>
      <name val="Calibri"/>
      <family val="2"/>
    </font>
    <font>
      <sz val="12"/>
      <name val="Calibri"/>
      <family val="2"/>
    </font>
    <font>
      <b/>
      <sz val="18"/>
      <name val="Calibri"/>
      <family val="2"/>
    </font>
    <font>
      <sz val="11"/>
      <name val="Calibri"/>
      <family val="2"/>
    </font>
    <font>
      <sz val="14"/>
      <name val="Calibri"/>
      <family val="2"/>
    </font>
    <font>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u val="singl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style="medium"/>
      <right style="medium"/>
      <top style="thin"/>
      <bottom style="thin"/>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style="medium"/>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top style="thin"/>
      <bottom style="medium"/>
    </border>
    <border>
      <left/>
      <right style="medium"/>
      <top style="thin"/>
      <bottom style="mediu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7">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25" fillId="0" borderId="0" xfId="0" applyFont="1" applyAlignment="1">
      <alignment/>
    </xf>
    <xf numFmtId="0" fontId="4" fillId="0" borderId="14" xfId="0" applyFont="1" applyBorder="1" applyAlignment="1">
      <alignment/>
    </xf>
    <xf numFmtId="0" fontId="4" fillId="0" borderId="15" xfId="0" applyFont="1" applyBorder="1" applyAlignment="1">
      <alignment horizontal="center"/>
    </xf>
    <xf numFmtId="0" fontId="4" fillId="33" borderId="15" xfId="0" applyFont="1" applyFill="1" applyBorder="1" applyAlignment="1">
      <alignment horizontal="center"/>
    </xf>
    <xf numFmtId="0" fontId="4" fillId="33" borderId="16" xfId="0" applyFont="1" applyFill="1" applyBorder="1" applyAlignment="1">
      <alignment/>
    </xf>
    <xf numFmtId="0" fontId="26" fillId="0" borderId="17" xfId="0" applyFont="1" applyBorder="1" applyAlignment="1">
      <alignment/>
    </xf>
    <xf numFmtId="0" fontId="26" fillId="0" borderId="18" xfId="0" applyFont="1" applyBorder="1" applyAlignment="1">
      <alignment/>
    </xf>
    <xf numFmtId="0" fontId="26" fillId="0" borderId="19" xfId="0" applyFont="1" applyBorder="1" applyAlignment="1">
      <alignment/>
    </xf>
    <xf numFmtId="0" fontId="26" fillId="0" borderId="12" xfId="0" applyFont="1" applyBorder="1" applyAlignment="1">
      <alignment/>
    </xf>
    <xf numFmtId="0" fontId="26" fillId="0" borderId="14" xfId="0" applyFont="1" applyBorder="1" applyAlignment="1">
      <alignment/>
    </xf>
    <xf numFmtId="0" fontId="26" fillId="0" borderId="13" xfId="0" applyFont="1" applyBorder="1" applyAlignment="1">
      <alignment/>
    </xf>
    <xf numFmtId="173" fontId="26" fillId="33" borderId="20" xfId="0" applyNumberFormat="1" applyFont="1" applyFill="1" applyBorder="1" applyAlignment="1">
      <alignment/>
    </xf>
    <xf numFmtId="0" fontId="26" fillId="0" borderId="21" xfId="0" applyFont="1" applyBorder="1" applyAlignment="1">
      <alignment/>
    </xf>
    <xf numFmtId="0" fontId="26" fillId="0" borderId="15" xfId="0" applyFont="1" applyBorder="1" applyAlignment="1">
      <alignment horizontal="center"/>
    </xf>
    <xf numFmtId="0" fontId="26" fillId="33" borderId="15" xfId="0" applyFont="1" applyFill="1" applyBorder="1" applyAlignment="1">
      <alignment horizontal="center"/>
    </xf>
    <xf numFmtId="0" fontId="26" fillId="0" borderId="22" xfId="0" applyFont="1" applyBorder="1" applyAlignment="1">
      <alignment horizontal="center"/>
    </xf>
    <xf numFmtId="0" fontId="27" fillId="0" borderId="21" xfId="0" applyFont="1" applyBorder="1" applyAlignment="1">
      <alignment horizontal="center"/>
    </xf>
    <xf numFmtId="0" fontId="3" fillId="0" borderId="0" xfId="46" applyFont="1" applyFill="1">
      <alignment/>
      <protection/>
    </xf>
    <xf numFmtId="0" fontId="2" fillId="0" borderId="0" xfId="46" applyFont="1" applyFill="1">
      <alignment/>
      <protection/>
    </xf>
    <xf numFmtId="0" fontId="2" fillId="0" borderId="0" xfId="46" applyFont="1" applyFill="1" applyAlignment="1">
      <alignment wrapText="1"/>
      <protection/>
    </xf>
    <xf numFmtId="0" fontId="3" fillId="0" borderId="0" xfId="46" applyFont="1" applyFill="1" quotePrefix="1">
      <alignment/>
      <protection/>
    </xf>
    <xf numFmtId="0" fontId="0" fillId="0" borderId="0" xfId="0" applyFont="1" applyFill="1" applyAlignment="1">
      <alignment/>
    </xf>
    <xf numFmtId="0" fontId="2" fillId="0" borderId="0" xfId="46" applyFont="1" applyFill="1" quotePrefix="1">
      <alignment/>
      <protection/>
    </xf>
    <xf numFmtId="0" fontId="3" fillId="0" borderId="0" xfId="46" applyFont="1" applyFill="1" quotePrefix="1">
      <alignment/>
      <protection/>
    </xf>
    <xf numFmtId="0" fontId="3" fillId="0" borderId="0" xfId="46" applyFont="1" applyFill="1">
      <alignment/>
      <protection/>
    </xf>
    <xf numFmtId="0" fontId="3" fillId="0" borderId="0" xfId="46" applyFont="1" applyFill="1">
      <alignment/>
      <protection/>
    </xf>
    <xf numFmtId="0" fontId="4" fillId="0" borderId="0" xfId="0" applyFont="1" applyFill="1" applyAlignment="1">
      <alignment/>
    </xf>
    <xf numFmtId="0" fontId="50" fillId="0" borderId="0" xfId="0" applyFont="1" applyFill="1" applyAlignment="1">
      <alignment horizontal="center"/>
    </xf>
    <xf numFmtId="0" fontId="4" fillId="0" borderId="0" xfId="0" applyFont="1" applyFill="1" applyAlignment="1">
      <alignment/>
    </xf>
    <xf numFmtId="0" fontId="0" fillId="0" borderId="0" xfId="0" applyFill="1" applyAlignment="1">
      <alignment/>
    </xf>
    <xf numFmtId="0" fontId="4" fillId="0" borderId="23" xfId="0" applyFont="1" applyBorder="1" applyAlignment="1">
      <alignment/>
    </xf>
    <xf numFmtId="0" fontId="28" fillId="0" borderId="15" xfId="0" applyFont="1" applyBorder="1" applyAlignment="1">
      <alignment/>
    </xf>
    <xf numFmtId="0" fontId="28" fillId="0" borderId="22" xfId="0" applyFont="1" applyBorder="1" applyAlignment="1">
      <alignment/>
    </xf>
    <xf numFmtId="0" fontId="28" fillId="0" borderId="17" xfId="0" applyFont="1" applyBorder="1" applyAlignment="1">
      <alignment/>
    </xf>
    <xf numFmtId="0" fontId="29" fillId="0" borderId="23" xfId="0" applyFont="1" applyBorder="1" applyAlignment="1">
      <alignment/>
    </xf>
    <xf numFmtId="0" fontId="26" fillId="0" borderId="0" xfId="0" applyFont="1" applyAlignment="1">
      <alignment horizontal="right"/>
    </xf>
    <xf numFmtId="0" fontId="4" fillId="0" borderId="21" xfId="0" applyFont="1" applyBorder="1" applyAlignment="1">
      <alignment/>
    </xf>
    <xf numFmtId="0" fontId="4" fillId="0" borderId="15" xfId="0" applyFont="1" applyBorder="1" applyAlignment="1">
      <alignment/>
    </xf>
    <xf numFmtId="0" fontId="4" fillId="0" borderId="22" xfId="0" applyFont="1" applyBorder="1" applyAlignment="1">
      <alignment/>
    </xf>
    <xf numFmtId="173" fontId="26" fillId="0" borderId="24" xfId="0" applyNumberFormat="1" applyFont="1" applyBorder="1" applyAlignment="1">
      <alignment/>
    </xf>
    <xf numFmtId="0" fontId="4" fillId="0" borderId="25" xfId="0" applyFont="1" applyBorder="1" applyAlignment="1">
      <alignment/>
    </xf>
    <xf numFmtId="0" fontId="51" fillId="19" borderId="0" xfId="32" applyFont="1" applyAlignment="1">
      <alignment horizontal="center" vertical="center"/>
    </xf>
    <xf numFmtId="0" fontId="0" fillId="0" borderId="0" xfId="0" applyAlignment="1">
      <alignment horizontal="right" vertical="center"/>
    </xf>
    <xf numFmtId="0" fontId="42" fillId="0" borderId="0" xfId="54" applyAlignment="1">
      <alignment horizontal="center" vertical="center"/>
    </xf>
    <xf numFmtId="0" fontId="0" fillId="0" borderId="0" xfId="0" applyAlignment="1">
      <alignment horizontal="center" vertical="center"/>
    </xf>
    <xf numFmtId="0" fontId="4" fillId="0" borderId="20" xfId="0" applyFont="1" applyBorder="1" applyAlignment="1">
      <alignment horizontal="center"/>
    </xf>
    <xf numFmtId="0" fontId="4" fillId="0" borderId="16" xfId="0" applyFont="1" applyBorder="1" applyAlignment="1">
      <alignment horizontal="center"/>
    </xf>
    <xf numFmtId="0" fontId="26" fillId="0" borderId="26" xfId="0" applyFont="1" applyBorder="1" applyAlignment="1">
      <alignment horizontal="center"/>
    </xf>
    <xf numFmtId="0" fontId="26" fillId="0" borderId="27" xfId="0" applyFont="1" applyBorder="1" applyAlignment="1">
      <alignment horizontal="center"/>
    </xf>
    <xf numFmtId="0" fontId="26" fillId="0" borderId="28" xfId="0" applyFont="1" applyBorder="1" applyAlignment="1">
      <alignment horizontal="center"/>
    </xf>
    <xf numFmtId="0" fontId="26" fillId="0" borderId="29"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96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0</xdr:col>
      <xdr:colOff>2047875</xdr:colOff>
      <xdr:row>1</xdr:row>
      <xdr:rowOff>161925</xdr:rowOff>
    </xdr:to>
    <xdr:pic>
      <xdr:nvPicPr>
        <xdr:cNvPr id="1" name="Grafika 1"/>
        <xdr:cNvPicPr preferRelativeResize="1">
          <a:picLocks noChangeAspect="1"/>
        </xdr:cNvPicPr>
      </xdr:nvPicPr>
      <xdr:blipFill>
        <a:blip r:embed="rId1"/>
        <a:stretch>
          <a:fillRect/>
        </a:stretch>
      </xdr:blipFill>
      <xdr:spPr>
        <a:xfrm>
          <a:off x="123825" y="47625"/>
          <a:ext cx="1924050" cy="581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quiry@flikkaboards.com?subject=Order%20form" TargetMode="External" /><Relationship Id="rId2" Type="http://schemas.openxmlformats.org/officeDocument/2006/relationships/hyperlink" Target="mailto:enquiry@flikkaboards.com&amp;cc=luka@flikkaboards.com;office@flikkaboards.com&amp;body=Don't%20forget%20to%20save%20and%20include%20your%20configuration%20file!?subject=Order%20Form" TargetMode="External" /><Relationship Id="rId3" Type="http://schemas.openxmlformats.org/officeDocument/2006/relationships/hyperlink" Target="mailto:enquiry@flikkaboards.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D51"/>
  <sheetViews>
    <sheetView tabSelected="1" zoomScale="90" zoomScaleNormal="90" zoomScalePageLayoutView="0" workbookViewId="0" topLeftCell="A1">
      <selection activeCell="B3" sqref="B3:C3"/>
    </sheetView>
  </sheetViews>
  <sheetFormatPr defaultColWidth="8.57421875" defaultRowHeight="12.75"/>
  <cols>
    <col min="1" max="1" width="34.00390625" style="0" customWidth="1"/>
    <col min="2" max="2" width="33.7109375" style="0" customWidth="1"/>
    <col min="3" max="3" width="41.57421875" style="0" customWidth="1"/>
    <col min="4" max="4" width="8.57421875" style="0" customWidth="1"/>
    <col min="5" max="5" width="16.28125" style="0" customWidth="1"/>
    <col min="6" max="14" width="8.57421875" style="0" customWidth="1"/>
    <col min="15" max="15" width="11.7109375" style="0" customWidth="1"/>
    <col min="16" max="16" width="17.421875" style="0" customWidth="1"/>
    <col min="17" max="17" width="17.00390625" style="0" customWidth="1"/>
    <col min="18" max="18" width="14.140625" style="0" customWidth="1"/>
    <col min="19" max="28" width="8.57421875" style="0" customWidth="1"/>
    <col min="29" max="29" width="13.140625" style="0" customWidth="1"/>
    <col min="30" max="30" width="8.57421875" style="0" customWidth="1"/>
    <col min="31" max="31" width="26.421875" style="0" customWidth="1"/>
    <col min="32" max="32" width="19.140625" style="0" customWidth="1"/>
    <col min="33" max="33" width="8.57421875" style="0" customWidth="1"/>
    <col min="34" max="34" width="20.421875" style="0" customWidth="1"/>
    <col min="35" max="35" width="19.140625" style="0" customWidth="1"/>
    <col min="36" max="36" width="9.140625" style="0" customWidth="1"/>
    <col min="37" max="37" width="18.8515625" style="0" customWidth="1"/>
  </cols>
  <sheetData>
    <row r="1" spans="1:4" ht="36.75" customHeight="1">
      <c r="A1" s="1"/>
      <c r="B1" s="6" t="s">
        <v>51</v>
      </c>
      <c r="C1" s="1"/>
      <c r="D1" s="1"/>
    </row>
    <row r="2" spans="1:4" ht="19.5" customHeight="1" thickBot="1">
      <c r="A2" s="1"/>
      <c r="B2" s="1"/>
      <c r="C2" s="1"/>
      <c r="D2" s="1"/>
    </row>
    <row r="3" spans="1:4" ht="19.5" thickBot="1">
      <c r="A3" s="40" t="s">
        <v>0</v>
      </c>
      <c r="B3" s="51"/>
      <c r="C3" s="52"/>
      <c r="D3" s="1"/>
    </row>
    <row r="4" spans="1:4" ht="19.5" customHeight="1">
      <c r="A4" s="42" t="s">
        <v>1</v>
      </c>
      <c r="B4" s="55"/>
      <c r="C4" s="56"/>
      <c r="D4" s="1"/>
    </row>
    <row r="5" spans="1:4" ht="19.5" customHeight="1">
      <c r="A5" s="43"/>
      <c r="B5" s="53"/>
      <c r="C5" s="54"/>
      <c r="D5" s="1"/>
    </row>
    <row r="6" spans="1:4" ht="19.5" customHeight="1">
      <c r="A6" s="43"/>
      <c r="B6" s="53"/>
      <c r="C6" s="54"/>
      <c r="D6" s="1"/>
    </row>
    <row r="7" spans="1:4" ht="19.5" customHeight="1">
      <c r="A7" s="43" t="s">
        <v>254</v>
      </c>
      <c r="B7" s="53"/>
      <c r="C7" s="54"/>
      <c r="D7" s="1"/>
    </row>
    <row r="8" spans="1:4" ht="19.5" customHeight="1">
      <c r="A8" s="43" t="s">
        <v>2</v>
      </c>
      <c r="B8" s="53"/>
      <c r="C8" s="54"/>
      <c r="D8" s="1"/>
    </row>
    <row r="9" spans="1:4" ht="19.5" customHeight="1">
      <c r="A9" s="43" t="s">
        <v>3</v>
      </c>
      <c r="B9" s="53"/>
      <c r="C9" s="54"/>
      <c r="D9" s="1"/>
    </row>
    <row r="10" spans="1:4" ht="19.5" customHeight="1" thickBot="1">
      <c r="A10" s="44" t="s">
        <v>4</v>
      </c>
      <c r="B10" s="45">
        <f ca="1">+TODAY()</f>
        <v>43621</v>
      </c>
      <c r="C10" s="46"/>
      <c r="D10" s="1"/>
    </row>
    <row r="11" spans="1:4" ht="19.5" customHeight="1" thickBot="1">
      <c r="A11" s="36" t="s">
        <v>166</v>
      </c>
      <c r="B11" s="17">
        <f>+B10+42</f>
        <v>43663</v>
      </c>
      <c r="C11" s="10"/>
      <c r="D11" s="1"/>
    </row>
    <row r="12" spans="1:4" ht="7.5" customHeight="1" thickBot="1">
      <c r="A12" s="1"/>
      <c r="B12" s="1"/>
      <c r="C12" s="1"/>
      <c r="D12" s="1"/>
    </row>
    <row r="13" spans="1:4" ht="15.75">
      <c r="A13" s="11" t="s">
        <v>255</v>
      </c>
      <c r="B13" s="12"/>
      <c r="C13" s="13"/>
      <c r="D13" s="1"/>
    </row>
    <row r="14" spans="1:4" ht="16.5" thickBot="1">
      <c r="A14" s="14" t="s">
        <v>167</v>
      </c>
      <c r="B14" s="15"/>
      <c r="C14" s="16"/>
      <c r="D14" s="1"/>
    </row>
    <row r="15" spans="1:4" ht="8.25" customHeight="1" thickBot="1">
      <c r="A15" s="1"/>
      <c r="B15" s="1"/>
      <c r="C15" s="1"/>
      <c r="D15" s="1"/>
    </row>
    <row r="16" spans="1:4" ht="23.25">
      <c r="A16" s="18"/>
      <c r="B16" s="22" t="s">
        <v>49</v>
      </c>
      <c r="C16" s="22" t="s">
        <v>50</v>
      </c>
      <c r="D16" s="1"/>
    </row>
    <row r="17" spans="1:4" ht="15.75">
      <c r="A17" s="37" t="s">
        <v>28</v>
      </c>
      <c r="B17" s="19" t="s">
        <v>59</v>
      </c>
      <c r="C17" s="19" t="s">
        <v>59</v>
      </c>
      <c r="D17" s="1"/>
    </row>
    <row r="18" spans="1:4" ht="19.5" customHeight="1">
      <c r="A18" s="37" t="s">
        <v>169</v>
      </c>
      <c r="B18" s="20" t="str">
        <f>IF($B$17="-","-",(VLOOKUP('Customer Form'!$B$17,Data!$B$4:$X$10,2,FALSE)))</f>
        <v>-</v>
      </c>
      <c r="C18" s="19"/>
      <c r="D18" s="1"/>
    </row>
    <row r="19" spans="1:4" ht="19.5" customHeight="1">
      <c r="A19" s="37" t="s">
        <v>52</v>
      </c>
      <c r="B19" s="20" t="str">
        <f>IF($B$17="-","-",(VLOOKUP('Customer Form'!$B$17,Data!$B$4:$X$10,3,FALSE)))</f>
        <v>-</v>
      </c>
      <c r="C19" s="19"/>
      <c r="D19" s="1"/>
    </row>
    <row r="20" spans="1:4" ht="19.5" customHeight="1">
      <c r="A20" s="37" t="s">
        <v>56</v>
      </c>
      <c r="B20" s="20" t="str">
        <f>IF($B$17="-","-",(VLOOKUP('Customer Form'!$B$17,Data!$B$4:$X$10,4,FALSE)))</f>
        <v>-</v>
      </c>
      <c r="C20" s="19"/>
      <c r="D20" s="1"/>
    </row>
    <row r="21" spans="1:4" ht="19.5" customHeight="1">
      <c r="A21" s="37" t="s">
        <v>5</v>
      </c>
      <c r="B21" s="20" t="str">
        <f>IF($B$17="-","-",(VLOOKUP('Customer Form'!$B$17,Data!$B$4:$X$10,5,FALSE)))</f>
        <v>-</v>
      </c>
      <c r="C21" s="19" t="s">
        <v>59</v>
      </c>
      <c r="D21" s="1"/>
    </row>
    <row r="22" spans="1:4" ht="19.5" customHeight="1">
      <c r="A22" s="37" t="s">
        <v>6</v>
      </c>
      <c r="B22" s="20" t="str">
        <f>IF($B$17="-","-",(VLOOKUP('Customer Form'!$B$17,Data!$B$4:$X$10,6,FALSE)))</f>
        <v>-</v>
      </c>
      <c r="C22" s="19" t="s">
        <v>59</v>
      </c>
      <c r="D22" s="1"/>
    </row>
    <row r="23" spans="1:4" ht="19.5" customHeight="1">
      <c r="A23" s="37" t="s">
        <v>170</v>
      </c>
      <c r="B23" s="20" t="str">
        <f>IF($B$17="-","-",(VLOOKUP('Customer Form'!$B$17,Data!$B$4:$X$10,7,FALSE)))</f>
        <v>-</v>
      </c>
      <c r="C23" s="8" t="s">
        <v>59</v>
      </c>
      <c r="D23" s="1"/>
    </row>
    <row r="24" spans="1:4" ht="19.5" customHeight="1">
      <c r="A24" s="37" t="s">
        <v>7</v>
      </c>
      <c r="B24" s="20" t="str">
        <f>IF($B$17="-","-",(VLOOKUP('Customer Form'!$B$17,Data!$B$4:$X$10,8,FALSE)))</f>
        <v>-</v>
      </c>
      <c r="C24" s="19"/>
      <c r="D24" s="1"/>
    </row>
    <row r="25" spans="1:4" ht="19.5" customHeight="1">
      <c r="A25" s="37" t="s">
        <v>8</v>
      </c>
      <c r="B25" s="20" t="str">
        <f>IF($B$17="-","-",(VLOOKUP('Customer Form'!$B$17,Data!$B$4:$X$10,9,FALSE)))</f>
        <v>-</v>
      </c>
      <c r="C25" s="19"/>
      <c r="D25" s="1"/>
    </row>
    <row r="26" spans="1:4" ht="19.5" customHeight="1">
      <c r="A26" s="37" t="s">
        <v>60</v>
      </c>
      <c r="B26" s="20" t="str">
        <f>IF($B$17="-","-",(VLOOKUP('Customer Form'!$B$17,Data!$B$4:$X$10,10,FALSE)))</f>
        <v>-</v>
      </c>
      <c r="C26" s="19">
        <v>2</v>
      </c>
      <c r="D26" s="1"/>
    </row>
    <row r="27" spans="1:4" ht="19.5" customHeight="1">
      <c r="A27" s="37" t="s">
        <v>61</v>
      </c>
      <c r="B27" s="20" t="str">
        <f>IF($B$17="-","-",(VLOOKUP('Customer Form'!$B$17,Data!$B$4:$X$10,11,FALSE)))</f>
        <v>-</v>
      </c>
      <c r="C27" s="19">
        <v>2</v>
      </c>
      <c r="D27" s="1"/>
    </row>
    <row r="28" spans="1:4" ht="19.5" customHeight="1">
      <c r="A28" s="37" t="s">
        <v>275</v>
      </c>
      <c r="B28" s="20" t="str">
        <f>IF($B$17="-","-",(VLOOKUP('Customer Form'!$B$17,Data!$B$4:$X$10,12,FALSE)))</f>
        <v>-</v>
      </c>
      <c r="C28" s="19" t="s">
        <v>262</v>
      </c>
      <c r="D28" s="1"/>
    </row>
    <row r="29" spans="1:4" ht="19.5" customHeight="1">
      <c r="A29" s="37" t="s">
        <v>9</v>
      </c>
      <c r="B29" s="20" t="str">
        <f>IF($B$17="-","-",(VLOOKUP('Customer Form'!$B$17,Data!$B$4:$X$10,13,FALSE)))</f>
        <v>-</v>
      </c>
      <c r="C29" s="19" t="s">
        <v>59</v>
      </c>
      <c r="D29" s="1"/>
    </row>
    <row r="30" spans="1:4" ht="19.5" customHeight="1">
      <c r="A30" s="37" t="s">
        <v>288</v>
      </c>
      <c r="B30" s="20" t="str">
        <f>IF($B$17="-","-",(VLOOKUP('Customer Form'!$B$17,Data!$B$4:$X$10,14,FALSE)))</f>
        <v>-</v>
      </c>
      <c r="C30" s="19" t="s">
        <v>59</v>
      </c>
      <c r="D30" s="1"/>
    </row>
    <row r="31" spans="1:4" ht="19.5" customHeight="1">
      <c r="A31" s="37" t="s">
        <v>10</v>
      </c>
      <c r="B31" s="20" t="str">
        <f>IF($B$17="-","-",(VLOOKUP('Customer Form'!$B$17,Data!$B$4:$X$10,15,FALSE)))</f>
        <v>-</v>
      </c>
      <c r="C31" s="19" t="s">
        <v>59</v>
      </c>
      <c r="D31" s="1"/>
    </row>
    <row r="32" spans="1:4" ht="19.5" customHeight="1">
      <c r="A32" s="37" t="s">
        <v>11</v>
      </c>
      <c r="B32" s="20" t="str">
        <f>IF($B$17="-","-",(VLOOKUP('Customer Form'!$B$17,Data!$B$4:$X$10,16,FALSE)))</f>
        <v>-</v>
      </c>
      <c r="C32" s="19" t="s">
        <v>59</v>
      </c>
      <c r="D32" s="1"/>
    </row>
    <row r="33" spans="1:4" ht="19.5" customHeight="1">
      <c r="A33" s="37" t="s">
        <v>12</v>
      </c>
      <c r="B33" s="20" t="str">
        <f>IF($B$17="-","-",(VLOOKUP('Customer Form'!$B$17,Data!$B$4:$X$10,17,FALSE)))</f>
        <v>-</v>
      </c>
      <c r="C33" s="19" t="s">
        <v>59</v>
      </c>
      <c r="D33" s="1"/>
    </row>
    <row r="34" spans="1:4" ht="19.5" customHeight="1">
      <c r="A34" s="37" t="s">
        <v>212</v>
      </c>
      <c r="B34" s="20" t="str">
        <f>IF($B$17="-","-",(VLOOKUP('Customer Form'!$B$17,Data!$B$4:$X$10,18,FALSE)))</f>
        <v>-</v>
      </c>
      <c r="C34" s="19" t="s">
        <v>59</v>
      </c>
      <c r="D34" s="1"/>
    </row>
    <row r="35" spans="1:4" ht="19.5" customHeight="1">
      <c r="A35" s="37" t="s">
        <v>213</v>
      </c>
      <c r="B35" s="20" t="str">
        <f>IF($B$17="-","-",(VLOOKUP('Customer Form'!$B$17,Data!$B$4:$X$10,19,FALSE)))</f>
        <v>-</v>
      </c>
      <c r="C35" s="19" t="s">
        <v>59</v>
      </c>
      <c r="D35" s="1"/>
    </row>
    <row r="36" spans="1:4" ht="19.5" customHeight="1">
      <c r="A36" s="37" t="s">
        <v>214</v>
      </c>
      <c r="B36" s="20" t="str">
        <f>IF($B$17="-","-",(VLOOKUP('Customer Form'!$B$17,Data!$B$4:$X$10,20,FALSE)))</f>
        <v>-</v>
      </c>
      <c r="C36" s="19" t="s">
        <v>59</v>
      </c>
      <c r="D36" s="1"/>
    </row>
    <row r="37" spans="1:4" ht="19.5" customHeight="1">
      <c r="A37" s="37" t="s">
        <v>215</v>
      </c>
      <c r="B37" s="20" t="str">
        <f>IF($B$17="-","-",(VLOOKUP('Customer Form'!$B$17,Data!$B$4:$X$10,21,FALSE)))</f>
        <v>-</v>
      </c>
      <c r="C37" s="19" t="s">
        <v>59</v>
      </c>
      <c r="D37" s="1"/>
    </row>
    <row r="38" spans="1:4" ht="19.5" customHeight="1">
      <c r="A38" s="37" t="s">
        <v>211</v>
      </c>
      <c r="B38" s="20" t="str">
        <f>IF($B$17="-","-",(VLOOKUP('Customer Form'!$B$17,Data!$B$4:$Z$10,22,FALSE)))</f>
        <v>-</v>
      </c>
      <c r="C38" s="19" t="s">
        <v>59</v>
      </c>
      <c r="D38" s="1"/>
    </row>
    <row r="39" spans="1:4" ht="19.5" customHeight="1">
      <c r="A39" s="37" t="s">
        <v>55</v>
      </c>
      <c r="B39" s="9" t="str">
        <f>IF($B$17="-","-",(VLOOKUP('Customer Form'!$B$17,Data!$B$4:$Z$10,23,FALSE)))</f>
        <v>-</v>
      </c>
      <c r="C39" s="9">
        <f>IF($C$23="-","",(VLOOKUP(C23,Data!H15:Z23,17,FALSE)))</f>
      </c>
      <c r="D39" s="1"/>
    </row>
    <row r="40" spans="1:4" ht="19.5" customHeight="1">
      <c r="A40" s="37" t="s">
        <v>168</v>
      </c>
      <c r="B40" s="9" t="str">
        <f>IF($B$17="-","-",(VLOOKUP('Customer Form'!$B$17,Data!$B$4:$Z$10,24,FALSE)))</f>
        <v>-</v>
      </c>
      <c r="C40" s="9" t="s">
        <v>171</v>
      </c>
      <c r="D40" s="1"/>
    </row>
    <row r="41" spans="1:4" ht="19.5" customHeight="1" thickBot="1">
      <c r="A41" s="38" t="s">
        <v>292</v>
      </c>
      <c r="B41" s="21" t="s">
        <v>59</v>
      </c>
      <c r="C41" s="21" t="s">
        <v>59</v>
      </c>
      <c r="D41" s="1"/>
    </row>
    <row r="42" spans="1:4" ht="15.75">
      <c r="A42" s="39" t="s">
        <v>13</v>
      </c>
      <c r="B42" s="12"/>
      <c r="C42" s="13"/>
      <c r="D42" s="1"/>
    </row>
    <row r="43" spans="1:4" ht="12.75">
      <c r="A43" s="2"/>
      <c r="B43" s="1"/>
      <c r="C43" s="3"/>
      <c r="D43" s="1"/>
    </row>
    <row r="44" spans="1:4" ht="15.75" customHeight="1" thickBot="1">
      <c r="A44" s="4"/>
      <c r="B44" s="7"/>
      <c r="C44" s="5"/>
      <c r="D44" s="1"/>
    </row>
    <row r="46" spans="1:3" ht="15.75">
      <c r="A46" s="1"/>
      <c r="B46" s="41"/>
      <c r="C46" s="47" t="s">
        <v>293</v>
      </c>
    </row>
    <row r="47" spans="1:3" ht="12.75">
      <c r="A47" s="1"/>
      <c r="B47" s="1"/>
      <c r="C47" s="47"/>
    </row>
    <row r="48" ht="12.75">
      <c r="C48" s="47"/>
    </row>
    <row r="50" spans="2:3" ht="12.75">
      <c r="B50" s="48" t="s">
        <v>294</v>
      </c>
      <c r="C50" s="49" t="s">
        <v>291</v>
      </c>
    </row>
    <row r="51" spans="2:3" ht="12.75">
      <c r="B51" s="48"/>
      <c r="C51" s="50"/>
    </row>
  </sheetData>
  <sheetProtection selectLockedCells="1"/>
  <mergeCells count="10">
    <mergeCell ref="C46:C48"/>
    <mergeCell ref="B50:B51"/>
    <mergeCell ref="C50:C51"/>
    <mergeCell ref="B3:C3"/>
    <mergeCell ref="B9:C9"/>
    <mergeCell ref="B8:C8"/>
    <mergeCell ref="B7:C7"/>
    <mergeCell ref="B4:C4"/>
    <mergeCell ref="B5:C5"/>
    <mergeCell ref="B6:C6"/>
  </mergeCells>
  <dataValidations count="32">
    <dataValidation type="decimal" allowBlank="1" showInputMessage="1" showErrorMessage="1" prompt="Select your desired width in cm. You can look for a reference table on our web page/specific model." sqref="C20">
      <formula1>45</formula1>
      <formula2>100</formula2>
    </dataValidation>
    <dataValidation type="list" allowBlank="1" showInputMessage="1" showErrorMessage="1" prompt="Please select  a CORE model with one of the predefined volumes. Or use CUSTOM column to define your own CUSTOM board." sqref="B17">
      <formula1>COREmodel</formula1>
    </dataValidation>
    <dataValidation type="decimal" allowBlank="1" showInputMessage="1" showErrorMessage="1" prompt="Select your desired length in cm. You can look for a reference table on our web page/specific model." sqref="C19">
      <formula1>200</formula1>
      <formula2>300</formula2>
    </dataValidation>
    <dataValidation type="whole" allowBlank="1" showInputMessage="1" showErrorMessage="1" prompt="Select your desired volume in litres. You can look for a reference table on our web page/specific model." sqref="C18">
      <formula1>30</formula1>
      <formula2>200</formula2>
    </dataValidation>
    <dataValidation type="list" allowBlank="1" showInputMessage="1" showErrorMessage="1" prompt="You can read more about rocker shapes on our web page/specific model. If uncertain, leave blank and we will help you choose the right one." sqref="C21">
      <formula1>CUSTOMrockers</formula1>
    </dataValidation>
    <dataValidation type="list" allowBlank="1" showInputMessage="1" showErrorMessage="1" prompt="Construction type defines strength, impact resistance, board flexibility, weight, warranty conditions and price. You can read more about on our web page/specific model." sqref="C23">
      <formula1>CUSTOMconstruction</formula1>
    </dataValidation>
    <dataValidation type="list" allowBlank="1" showInputMessage="1" showErrorMessage="1" prompt="If you choose just 1 set of inserts your board will be 50 grams lighter ;)" sqref="C26">
      <formula1>CUSTOMinsertsREAR</formula1>
    </dataValidation>
    <dataValidation type="list" allowBlank="1" showInputMessage="1" showErrorMessage="1" prompt="If you choose 2 sets of inserts your board will be 100 grams heavier." sqref="C27">
      <formula1>CUSTOMinsertsFRONT</formula1>
    </dataValidation>
    <dataValidation type="list" allowBlank="1" showInputMessage="1" showErrorMessage="1" prompt="Choose your preferred air vent type. They both work." sqref="C29">
      <formula1>CUSTOMairvent</formula1>
    </dataValidation>
    <dataValidation type="list" allowBlank="1" showInputMessage="1" showErrorMessage="1" prompt="Basically defined by model but you can adapt it. Remember that every additional box brings additional weight." sqref="C30">
      <formula1>CUSTOMfinBOXES</formula1>
    </dataValidation>
    <dataValidation type="date" operator="greaterThan" allowBlank="1" showInputMessage="1" showErrorMessage="1" prompt="Please insert date in the format day.month.year" error="It seams that the format of the entered date is not right. Please enter the date in the following format: day.month.year (31.03.2017)." sqref="B10:C10">
      <formula1>42825</formula1>
    </dataValidation>
    <dataValidation type="date" operator="greaterThan" allowBlank="1" showInputMessage="1" showErrorMessage="1" prompt="Automatically calculated for orientation." sqref="B11:C11">
      <formula1>42825</formula1>
    </dataValidation>
    <dataValidation allowBlank="1" showInputMessage="1" showErrorMessage="1" prompt="Please select your basic foot strap distance. You can get some flexibility with number of front and rear foot strap inserts. If uncertain leave blank and we will propose it. Range 30-55 cm.&#10;Usual distance is 42,5cm/45cm/47,5cm." sqref="C24"/>
    <dataValidation type="decimal" allowBlank="1" showInputMessage="1" showErrorMessage="1" prompt="Please select your footstrap width. Average width is 15 cm. If uncertain leave blank and we will propose it. Range 12-17cm." sqref="C25">
      <formula1>12</formula1>
      <formula2>17</formula2>
    </dataValidation>
    <dataValidation type="list" allowBlank="1" showInputMessage="1" showErrorMessage="1" prompt="If you want you can buy optional heavy duty Flikka boardbag. Choose one of the available sizes." sqref="B41:C41">
      <formula1>Boardbags</formula1>
    </dataValidation>
    <dataValidation type="list" allowBlank="1" showInputMessage="1" showErrorMessage="1" prompt="If you want a custom board please start with selecting one of the available models." sqref="C17">
      <formula1>CUSTOMmodels</formula1>
    </dataValidation>
    <dataValidation type="list" allowBlank="1" showInputMessage="1" showErrorMessage="1" prompt="You can read more about tail shapes on our web page." sqref="C22">
      <formula1>CUSTOMtail</formula1>
    </dataValidation>
    <dataValidation type="list" allowBlank="1" showInputMessage="1" showErrorMessage="1" prompt="Basically defined by model but you can adapt it. Remember that every additional box brings additional weight." sqref="C31">
      <formula1>CUSTOMmiddleFIN</formula1>
    </dataValidation>
    <dataValidation type="list" allowBlank="1" showInputMessage="1" showErrorMessage="1" prompt="- Check our web page for various fin types.&#10;- Different box type brings additional cost.&#10;- You can leave blank and wait for our suggestion.&#10;- If you would like to order additional fins let us know in the last field." sqref="C31:C32">
      <formula1>CUSTOMmiddleFIN</formula1>
    </dataValidation>
    <dataValidation type="list" allowBlank="1" showInputMessage="1" showErrorMessage="1" prompt="Basically defined by model but you can adapt it. Remember that every additional box brings additional weight." sqref="C32:C33">
      <formula1>CUSTOMrearFIN</formula1>
    </dataValidation>
    <dataValidation type="list" allowBlank="1" showInputMessage="1" showErrorMessage="1" prompt="- Check our web page for various fin types.&#10;- Different box type brings additional cost.&#10;- You can leave blank and wait for our suggestion.&#10;- If you would like to order additional fins let us know in the last field." sqref="C33">
      <formula1>CUSTOMfrontFIN</formula1>
    </dataValidation>
    <dataValidation type="list" allowBlank="1" showInputMessage="1" showErrorMessage="1" prompt="Here you choose one of main design types.&#10;D1, D2 and D3 are free of charge. Check our gallery for some examples.&#10;Choose D4 when you want and will provide your own artwork." sqref="C34">
      <formula1>CUSTOMdesignTYPE</formula1>
    </dataValidation>
    <dataValidation type="list" allowBlank="1" showInputMessage="1" showErrorMessage="1" prompt="- Check our web page for various fin types.&#10;- Different box type brings additional cost.&#10;- You can leave blank and wait for our suggestion.&#10;- If you would like to order additional fins let us know in the last field." sqref="C34">
      <formula1>CUSTOMdesignTYPE</formula1>
    </dataValidation>
    <dataValidation type="list" allowBlank="1" showInputMessage="1" showErrorMessage="1" prompt="Here you choose one of main background graphics.&#10;B1-B7 are free of charge. Check our gallery for some examples.&#10;" sqref="C35">
      <formula1>CUSTOMbackgroundGRAPHICS</formula1>
    </dataValidation>
    <dataValidation type="list" allowBlank="1" showInputMessage="1" showErrorMessage="1" prompt="- Check our web page for various fin types.&#10;- Different box type brings additional cost.&#10;- You can leave blank and wait for our suggestion.&#10;- If you would like to order additional fins let us know in the last field." sqref="C35">
      <formula1>CUSTOMbackgroundGRAPHICS</formula1>
    </dataValidation>
    <dataValidation type="list" allowBlank="1" showInputMessage="1" showErrorMessage="1" prompt="Here you choose one of main background graphics.&#10;B1-B7 are free of charge. Check our gallery for some examples.&#10;" sqref="C36">
      <formula1>CUSTOMbackgroundCOLOUR</formula1>
    </dataValidation>
    <dataValidation type="list" allowBlank="1" showInputMessage="1" showErrorMessage="1" prompt="Here you choose a background colour. B6 has option of gradienbt colors. Check our picture gallery for examples." sqref="C36">
      <formula1>CUSTOMbackgroundGRAPHICS</formula1>
    </dataValidation>
    <dataValidation type="list" allowBlank="1" showInputMessage="1" showErrorMessage="1" prompt="Here you choose logo colour..&#10;Check our gallery for some examples.&#10;" sqref="C37">
      <formula1>CUSTOMlogoCOLOUR</formula1>
    </dataValidation>
    <dataValidation type="list" allowBlank="1" showInputMessage="1" showErrorMessage="1" prompt="Here you choose a logo colour.&#10;Check our picture gallery for examples." sqref="C37">
      <formula1>CUSTOMbackgroundGRAPHICS</formula1>
    </dataValidation>
    <dataValidation type="list" allowBlank="1" showInputMessage="1" showErrorMessage="1" prompt="Choose white or black footpads. Heel bumpers add a little comfort.&#10;" sqref="C38">
      <formula1>CUSTOMfootpads</formula1>
    </dataValidation>
    <dataValidation type="list" allowBlank="1" showInputMessage="1" showErrorMessage="1" prompt="Here you choose a background colour. B6 has option of gradienbt colors. Check our picture gallery for examples." sqref="C38">
      <formula1>CUSTOMfootpads</formula1>
    </dataValidation>
    <dataValidation type="list" allowBlank="1" showInputMessage="1" showErrorMessage="1" prompt="If you choose 2 sets of inserts your board will be 100 grams heavier." sqref="C28">
      <formula1>CUSTOMTitaniumScrews</formula1>
    </dataValidation>
  </dataValidations>
  <hyperlinks>
    <hyperlink ref="C46" r:id="rId1" display="enquiry@flikkaboards.com"/>
    <hyperlink ref="C46:C48" r:id="rId2" display="SEND CONFIGURATION"/>
    <hyperlink ref="C50" r:id="rId3" display="enquiry@flikkaboards.com"/>
  </hyperlinks>
  <printOptions/>
  <pageMargins left="0.35433070866141736" right="0.2362204724409449" top="0.35433070866141736" bottom="0.7480314960629921" header="0.31496062992125984" footer="0.31496062992125984"/>
  <pageSetup horizontalDpi="300" verticalDpi="300" orientation="portrait" paperSize="9" scale="91" r:id="rId5"/>
  <colBreaks count="1" manualBreakCount="1">
    <brk id="3" max="65535" man="1"/>
  </colBreaks>
  <drawing r:id="rId4"/>
</worksheet>
</file>

<file path=xl/worksheets/sheet2.xml><?xml version="1.0" encoding="utf-8"?>
<worksheet xmlns="http://schemas.openxmlformats.org/spreadsheetml/2006/main" xmlns:r="http://schemas.openxmlformats.org/officeDocument/2006/relationships">
  <dimension ref="A1:Z107"/>
  <sheetViews>
    <sheetView zoomScale="70" zoomScaleNormal="70" zoomScalePageLayoutView="0" workbookViewId="0" topLeftCell="A1">
      <selection activeCell="A1" sqref="A1"/>
    </sheetView>
  </sheetViews>
  <sheetFormatPr defaultColWidth="8.57421875" defaultRowHeight="12.75"/>
  <cols>
    <col min="1" max="1" width="7.8515625" style="23" bestFit="1" customWidth="1"/>
    <col min="2" max="2" width="26.57421875" style="23" bestFit="1" customWidth="1"/>
    <col min="3" max="3" width="12.8515625" style="23" bestFit="1" customWidth="1"/>
    <col min="4" max="4" width="12.8515625" style="23" customWidth="1"/>
    <col min="5" max="5" width="9.421875" style="23" customWidth="1"/>
    <col min="6" max="6" width="6.140625" style="23" bestFit="1" customWidth="1"/>
    <col min="7" max="7" width="6.7109375" style="23" bestFit="1" customWidth="1"/>
    <col min="8" max="8" width="16.57421875" style="23" bestFit="1" customWidth="1"/>
    <col min="9" max="9" width="42.57421875" style="23" customWidth="1"/>
    <col min="10" max="10" width="15.7109375" style="23" bestFit="1" customWidth="1"/>
    <col min="11" max="11" width="8.57421875" style="23" bestFit="1" customWidth="1"/>
    <col min="12" max="12" width="8.28125" style="23" bestFit="1" customWidth="1"/>
    <col min="13" max="13" width="14.8515625" style="23" customWidth="1"/>
    <col min="14" max="14" width="8.28125" style="23" bestFit="1" customWidth="1"/>
    <col min="15" max="15" width="17.57421875" style="23" customWidth="1"/>
    <col min="16" max="16" width="30.421875" style="23" customWidth="1"/>
    <col min="17" max="17" width="30.421875" style="23" bestFit="1" customWidth="1"/>
    <col min="18" max="18" width="24.8515625" style="23" bestFit="1" customWidth="1"/>
    <col min="19" max="19" width="23.7109375" style="23" customWidth="1"/>
    <col min="20" max="20" width="31.140625" style="35" customWidth="1"/>
    <col min="21" max="21" width="23.00390625" style="23" customWidth="1"/>
    <col min="22" max="22" width="22.00390625" style="23" customWidth="1"/>
    <col min="23" max="23" width="26.421875" style="23" customWidth="1"/>
    <col min="24" max="24" width="19.28125" style="23" customWidth="1"/>
    <col min="25" max="25" width="32.7109375" style="23" bestFit="1" customWidth="1"/>
    <col min="26" max="26" width="7.7109375" style="23" bestFit="1" customWidth="1"/>
    <col min="27" max="27" width="26.421875" style="23" customWidth="1"/>
    <col min="28" max="28" width="11.57421875" style="23" bestFit="1" customWidth="1"/>
    <col min="29" max="16384" width="8.57421875" style="23" customWidth="1"/>
  </cols>
  <sheetData>
    <row r="1" spans="1:20" ht="12.75">
      <c r="A1" s="23" t="s">
        <v>49</v>
      </c>
      <c r="T1" s="23"/>
    </row>
    <row r="2" spans="1:26" ht="38.25">
      <c r="A2" s="24" t="s">
        <v>27</v>
      </c>
      <c r="B2" s="24" t="s">
        <v>165</v>
      </c>
      <c r="C2" s="24" t="s">
        <v>29</v>
      </c>
      <c r="D2" s="24" t="s">
        <v>30</v>
      </c>
      <c r="E2" s="24" t="s">
        <v>33</v>
      </c>
      <c r="F2" s="24" t="s">
        <v>34</v>
      </c>
      <c r="G2" s="24" t="s">
        <v>37</v>
      </c>
      <c r="H2" s="24" t="s">
        <v>38</v>
      </c>
      <c r="I2" s="24" t="s">
        <v>39</v>
      </c>
      <c r="J2" s="25" t="s">
        <v>40</v>
      </c>
      <c r="K2" s="25" t="s">
        <v>41</v>
      </c>
      <c r="L2" s="25" t="s">
        <v>42</v>
      </c>
      <c r="M2" s="25" t="s">
        <v>263</v>
      </c>
      <c r="N2" s="24" t="s">
        <v>43</v>
      </c>
      <c r="O2" s="24" t="s">
        <v>58</v>
      </c>
      <c r="P2" s="24" t="s">
        <v>45</v>
      </c>
      <c r="Q2" s="24" t="s">
        <v>46</v>
      </c>
      <c r="R2" s="24" t="s">
        <v>47</v>
      </c>
      <c r="S2" s="25" t="s">
        <v>219</v>
      </c>
      <c r="T2" s="24" t="s">
        <v>220</v>
      </c>
      <c r="U2" s="24" t="s">
        <v>221</v>
      </c>
      <c r="V2" s="24" t="s">
        <v>222</v>
      </c>
      <c r="W2" s="25" t="s">
        <v>216</v>
      </c>
      <c r="X2" s="24" t="s">
        <v>48</v>
      </c>
      <c r="Y2" s="24" t="s">
        <v>53</v>
      </c>
      <c r="Z2" s="24" t="s">
        <v>223</v>
      </c>
    </row>
    <row r="3" spans="2:26" ht="12.75">
      <c r="B3" s="26" t="s">
        <v>59</v>
      </c>
      <c r="C3" s="26"/>
      <c r="D3" s="26" t="s">
        <v>59</v>
      </c>
      <c r="E3" s="26" t="s">
        <v>59</v>
      </c>
      <c r="F3" s="26" t="s">
        <v>59</v>
      </c>
      <c r="G3" s="26" t="s">
        <v>59</v>
      </c>
      <c r="H3" s="26" t="s">
        <v>59</v>
      </c>
      <c r="I3" s="26" t="s">
        <v>59</v>
      </c>
      <c r="J3" s="26" t="s">
        <v>59</v>
      </c>
      <c r="K3" s="26" t="s">
        <v>59</v>
      </c>
      <c r="L3" s="26" t="s">
        <v>59</v>
      </c>
      <c r="M3" s="26" t="s">
        <v>262</v>
      </c>
      <c r="N3" s="26" t="s">
        <v>59</v>
      </c>
      <c r="O3" s="26" t="s">
        <v>59</v>
      </c>
      <c r="P3" s="26" t="s">
        <v>59</v>
      </c>
      <c r="Q3" s="26" t="s">
        <v>59</v>
      </c>
      <c r="R3" s="26" t="s">
        <v>59</v>
      </c>
      <c r="S3" s="26" t="s">
        <v>59</v>
      </c>
      <c r="T3" s="26" t="s">
        <v>59</v>
      </c>
      <c r="U3" s="26" t="s">
        <v>59</v>
      </c>
      <c r="V3" s="26" t="s">
        <v>59</v>
      </c>
      <c r="W3" s="26" t="s">
        <v>59</v>
      </c>
      <c r="X3" s="26" t="s">
        <v>59</v>
      </c>
      <c r="Y3" s="26" t="s">
        <v>59</v>
      </c>
      <c r="Z3" s="26" t="s">
        <v>59</v>
      </c>
    </row>
    <row r="4" spans="2:26" ht="12.75">
      <c r="B4" s="23" t="s">
        <v>203</v>
      </c>
      <c r="C4" s="23">
        <v>85</v>
      </c>
      <c r="D4" s="23">
        <v>224</v>
      </c>
      <c r="E4" s="23">
        <v>57.5</v>
      </c>
      <c r="F4" s="23" t="s">
        <v>35</v>
      </c>
      <c r="G4" s="23" t="s">
        <v>22</v>
      </c>
      <c r="H4" s="23" t="s">
        <v>73</v>
      </c>
      <c r="I4" s="23" t="s">
        <v>64</v>
      </c>
      <c r="J4" s="23" t="s">
        <v>44</v>
      </c>
      <c r="K4" s="23">
        <v>2</v>
      </c>
      <c r="L4" s="23">
        <v>2</v>
      </c>
      <c r="M4" s="26" t="s">
        <v>262</v>
      </c>
      <c r="N4" s="23" t="s">
        <v>16</v>
      </c>
      <c r="O4" s="23" t="s">
        <v>70</v>
      </c>
      <c r="P4" s="26" t="s">
        <v>59</v>
      </c>
      <c r="Q4" s="23" t="s">
        <v>125</v>
      </c>
      <c r="R4" s="23" t="s">
        <v>121</v>
      </c>
      <c r="S4" s="23" t="s">
        <v>204</v>
      </c>
      <c r="T4" s="23" t="s">
        <v>204</v>
      </c>
      <c r="U4" s="23" t="s">
        <v>18</v>
      </c>
      <c r="V4" s="23" t="s">
        <v>227</v>
      </c>
      <c r="W4" s="23" t="s">
        <v>18</v>
      </c>
      <c r="X4" s="23" t="s">
        <v>71</v>
      </c>
      <c r="Y4" s="23" t="s">
        <v>54</v>
      </c>
      <c r="Z4" s="23" t="s">
        <v>224</v>
      </c>
    </row>
    <row r="5" spans="2:26" ht="12.75">
      <c r="B5" s="23" t="s">
        <v>205</v>
      </c>
      <c r="C5" s="23">
        <v>85</v>
      </c>
      <c r="D5" s="23">
        <v>227</v>
      </c>
      <c r="E5" s="23">
        <v>58.5</v>
      </c>
      <c r="F5" s="23" t="s">
        <v>36</v>
      </c>
      <c r="G5" s="23" t="s">
        <v>22</v>
      </c>
      <c r="H5" s="23" t="s">
        <v>265</v>
      </c>
      <c r="I5" s="23" t="s">
        <v>65</v>
      </c>
      <c r="J5" s="23" t="s">
        <v>44</v>
      </c>
      <c r="K5" s="23">
        <v>2</v>
      </c>
      <c r="L5" s="23">
        <v>2</v>
      </c>
      <c r="M5" s="26" t="s">
        <v>262</v>
      </c>
      <c r="N5" s="23" t="s">
        <v>16</v>
      </c>
      <c r="O5" s="23" t="s">
        <v>67</v>
      </c>
      <c r="P5" s="23" t="s">
        <v>132</v>
      </c>
      <c r="Q5" s="26" t="s">
        <v>59</v>
      </c>
      <c r="R5" s="23" t="s">
        <v>271</v>
      </c>
      <c r="S5" s="23" t="s">
        <v>204</v>
      </c>
      <c r="T5" s="23" t="s">
        <v>204</v>
      </c>
      <c r="U5" s="23" t="s">
        <v>18</v>
      </c>
      <c r="V5" s="23" t="s">
        <v>228</v>
      </c>
      <c r="W5" s="23" t="s">
        <v>18</v>
      </c>
      <c r="X5" s="23" t="s">
        <v>71</v>
      </c>
      <c r="Y5" s="23" t="s">
        <v>270</v>
      </c>
      <c r="Z5" s="23" t="s">
        <v>225</v>
      </c>
    </row>
    <row r="6" spans="2:26" ht="12.75">
      <c r="B6" s="23" t="s">
        <v>206</v>
      </c>
      <c r="C6" s="23">
        <v>92</v>
      </c>
      <c r="D6" s="23">
        <v>228</v>
      </c>
      <c r="E6" s="23">
        <v>60.5</v>
      </c>
      <c r="F6" s="23" t="s">
        <v>31</v>
      </c>
      <c r="G6" s="23" t="s">
        <v>22</v>
      </c>
      <c r="H6" s="23" t="s">
        <v>265</v>
      </c>
      <c r="I6" s="23" t="s">
        <v>65</v>
      </c>
      <c r="J6" s="23" t="s">
        <v>44</v>
      </c>
      <c r="K6" s="23">
        <v>2</v>
      </c>
      <c r="L6" s="23">
        <v>2</v>
      </c>
      <c r="M6" s="26" t="s">
        <v>262</v>
      </c>
      <c r="N6" s="23" t="s">
        <v>16</v>
      </c>
      <c r="O6" s="23" t="s">
        <v>67</v>
      </c>
      <c r="P6" s="23" t="s">
        <v>133</v>
      </c>
      <c r="Q6" s="26" t="s">
        <v>59</v>
      </c>
      <c r="R6" s="23" t="s">
        <v>272</v>
      </c>
      <c r="S6" s="23" t="s">
        <v>204</v>
      </c>
      <c r="T6" s="23" t="s">
        <v>204</v>
      </c>
      <c r="U6" s="23" t="s">
        <v>18</v>
      </c>
      <c r="V6" s="23" t="s">
        <v>228</v>
      </c>
      <c r="W6" s="23" t="s">
        <v>18</v>
      </c>
      <c r="X6" s="23" t="s">
        <v>71</v>
      </c>
      <c r="Y6" s="23" t="s">
        <v>63</v>
      </c>
      <c r="Z6" s="23" t="s">
        <v>226</v>
      </c>
    </row>
    <row r="7" spans="2:25" ht="12.75">
      <c r="B7" s="23" t="s">
        <v>207</v>
      </c>
      <c r="C7" s="23">
        <v>99</v>
      </c>
      <c r="D7" s="23">
        <v>230</v>
      </c>
      <c r="E7" s="23">
        <v>62.5</v>
      </c>
      <c r="F7" s="23" t="s">
        <v>31</v>
      </c>
      <c r="G7" s="23" t="s">
        <v>17</v>
      </c>
      <c r="H7" s="23" t="s">
        <v>265</v>
      </c>
      <c r="I7" s="23" t="s">
        <v>66</v>
      </c>
      <c r="J7" s="23" t="s">
        <v>44</v>
      </c>
      <c r="K7" s="23">
        <v>2</v>
      </c>
      <c r="L7" s="23">
        <v>2</v>
      </c>
      <c r="M7" s="26" t="s">
        <v>262</v>
      </c>
      <c r="N7" s="23" t="s">
        <v>16</v>
      </c>
      <c r="O7" s="23" t="s">
        <v>68</v>
      </c>
      <c r="P7" s="23" t="s">
        <v>156</v>
      </c>
      <c r="Q7" s="26" t="s">
        <v>59</v>
      </c>
      <c r="R7" s="23" t="s">
        <v>88</v>
      </c>
      <c r="S7" s="23" t="s">
        <v>204</v>
      </c>
      <c r="T7" s="23" t="s">
        <v>204</v>
      </c>
      <c r="U7" s="23" t="s">
        <v>18</v>
      </c>
      <c r="V7" s="23" t="s">
        <v>229</v>
      </c>
      <c r="W7" s="23" t="s">
        <v>18</v>
      </c>
      <c r="X7" s="23" t="s">
        <v>71</v>
      </c>
      <c r="Y7" s="23" t="s">
        <v>273</v>
      </c>
    </row>
    <row r="8" spans="2:25" ht="12.75">
      <c r="B8" s="23" t="s">
        <v>208</v>
      </c>
      <c r="C8" s="23">
        <v>107</v>
      </c>
      <c r="D8" s="23">
        <v>232</v>
      </c>
      <c r="E8" s="23">
        <v>64.5</v>
      </c>
      <c r="F8" s="23" t="s">
        <v>172</v>
      </c>
      <c r="G8" s="23" t="s">
        <v>17</v>
      </c>
      <c r="H8" s="23" t="s">
        <v>265</v>
      </c>
      <c r="I8" s="23" t="s">
        <v>66</v>
      </c>
      <c r="J8" s="23" t="s">
        <v>44</v>
      </c>
      <c r="K8" s="23">
        <v>2</v>
      </c>
      <c r="L8" s="23">
        <v>2</v>
      </c>
      <c r="M8" s="26" t="s">
        <v>262</v>
      </c>
      <c r="N8" s="23" t="s">
        <v>16</v>
      </c>
      <c r="O8" s="23" t="s">
        <v>68</v>
      </c>
      <c r="P8" s="23" t="s">
        <v>158</v>
      </c>
      <c r="Q8" s="26" t="s">
        <v>59</v>
      </c>
      <c r="R8" s="23" t="s">
        <v>88</v>
      </c>
      <c r="S8" s="23" t="s">
        <v>204</v>
      </c>
      <c r="T8" s="23" t="s">
        <v>204</v>
      </c>
      <c r="U8" s="23" t="s">
        <v>18</v>
      </c>
      <c r="V8" s="23" t="s">
        <v>229</v>
      </c>
      <c r="W8" s="23" t="s">
        <v>18</v>
      </c>
      <c r="X8" s="23" t="s">
        <v>71</v>
      </c>
      <c r="Y8" s="23" t="s">
        <v>274</v>
      </c>
    </row>
    <row r="9" spans="2:25" ht="12.75">
      <c r="B9" s="23" t="s">
        <v>209</v>
      </c>
      <c r="C9" s="23">
        <v>92</v>
      </c>
      <c r="D9" s="23">
        <v>217</v>
      </c>
      <c r="E9" s="23">
        <v>62</v>
      </c>
      <c r="F9" s="23" t="s">
        <v>32</v>
      </c>
      <c r="G9" s="23" t="s">
        <v>17</v>
      </c>
      <c r="H9" s="23" t="s">
        <v>266</v>
      </c>
      <c r="I9" s="23" t="s">
        <v>66</v>
      </c>
      <c r="J9" s="23" t="s">
        <v>44</v>
      </c>
      <c r="K9" s="23">
        <v>2</v>
      </c>
      <c r="L9" s="23">
        <v>2</v>
      </c>
      <c r="M9" s="26" t="s">
        <v>262</v>
      </c>
      <c r="N9" s="23" t="s">
        <v>16</v>
      </c>
      <c r="O9" s="23" t="s">
        <v>69</v>
      </c>
      <c r="P9" s="23" t="s">
        <v>142</v>
      </c>
      <c r="Q9" s="26" t="s">
        <v>59</v>
      </c>
      <c r="R9" s="26" t="s">
        <v>59</v>
      </c>
      <c r="S9" s="23" t="s">
        <v>204</v>
      </c>
      <c r="T9" s="23" t="s">
        <v>204</v>
      </c>
      <c r="U9" s="23" t="s">
        <v>18</v>
      </c>
      <c r="V9" s="23" t="s">
        <v>230</v>
      </c>
      <c r="W9" s="23" t="s">
        <v>18</v>
      </c>
      <c r="X9" s="23" t="s">
        <v>71</v>
      </c>
      <c r="Y9" s="23" t="s">
        <v>62</v>
      </c>
    </row>
    <row r="10" spans="2:25" ht="12.75">
      <c r="B10" s="23" t="s">
        <v>256</v>
      </c>
      <c r="C10" s="23">
        <v>99</v>
      </c>
      <c r="D10" s="23">
        <v>220</v>
      </c>
      <c r="E10" s="23">
        <v>64</v>
      </c>
      <c r="F10" s="23" t="s">
        <v>32</v>
      </c>
      <c r="G10" s="23" t="s">
        <v>17</v>
      </c>
      <c r="H10" s="23" t="s">
        <v>266</v>
      </c>
      <c r="I10" s="23" t="s">
        <v>66</v>
      </c>
      <c r="J10" s="23" t="s">
        <v>44</v>
      </c>
      <c r="K10" s="23">
        <v>2</v>
      </c>
      <c r="L10" s="23">
        <v>2</v>
      </c>
      <c r="M10" s="26" t="s">
        <v>262</v>
      </c>
      <c r="N10" s="23" t="s">
        <v>16</v>
      </c>
      <c r="O10" s="23" t="s">
        <v>69</v>
      </c>
      <c r="P10" s="23" t="s">
        <v>143</v>
      </c>
      <c r="Q10" s="26" t="s">
        <v>59</v>
      </c>
      <c r="R10" s="26" t="s">
        <v>59</v>
      </c>
      <c r="S10" s="23" t="s">
        <v>204</v>
      </c>
      <c r="T10" s="23" t="s">
        <v>204</v>
      </c>
      <c r="U10" s="23" t="s">
        <v>18</v>
      </c>
      <c r="V10" s="23" t="s">
        <v>230</v>
      </c>
      <c r="W10" s="23" t="s">
        <v>18</v>
      </c>
      <c r="X10" s="23" t="s">
        <v>71</v>
      </c>
      <c r="Y10" s="23" t="s">
        <v>270</v>
      </c>
    </row>
    <row r="11" spans="4:20" ht="12.75">
      <c r="D11" s="27"/>
      <c r="E11" s="27"/>
      <c r="F11" s="27"/>
      <c r="G11" s="27"/>
      <c r="H11" s="27"/>
      <c r="I11" s="27"/>
      <c r="T11" s="23"/>
    </row>
    <row r="12" spans="1:20" ht="12.75">
      <c r="A12" s="23" t="s">
        <v>50</v>
      </c>
      <c r="E12" s="27"/>
      <c r="F12" s="27"/>
      <c r="G12" s="27"/>
      <c r="H12" s="27"/>
      <c r="I12" s="27"/>
      <c r="J12" s="27"/>
      <c r="T12" s="23"/>
    </row>
    <row r="13" spans="1:26" ht="38.25">
      <c r="A13" s="24" t="s">
        <v>27</v>
      </c>
      <c r="B13" s="24" t="s">
        <v>28</v>
      </c>
      <c r="C13" s="24" t="s">
        <v>29</v>
      </c>
      <c r="D13" s="24" t="s">
        <v>30</v>
      </c>
      <c r="E13" s="24" t="s">
        <v>33</v>
      </c>
      <c r="F13" s="24" t="s">
        <v>34</v>
      </c>
      <c r="G13" s="24" t="s">
        <v>37</v>
      </c>
      <c r="H13" s="24" t="s">
        <v>38</v>
      </c>
      <c r="I13" s="24" t="s">
        <v>39</v>
      </c>
      <c r="J13" s="25" t="s">
        <v>40</v>
      </c>
      <c r="K13" s="25" t="s">
        <v>41</v>
      </c>
      <c r="L13" s="25" t="s">
        <v>42</v>
      </c>
      <c r="M13" s="25" t="s">
        <v>263</v>
      </c>
      <c r="N13" s="24" t="s">
        <v>43</v>
      </c>
      <c r="O13" s="24" t="s">
        <v>58</v>
      </c>
      <c r="P13" s="24" t="s">
        <v>45</v>
      </c>
      <c r="Q13" s="24" t="s">
        <v>46</v>
      </c>
      <c r="R13" s="24" t="s">
        <v>47</v>
      </c>
      <c r="S13" s="25" t="s">
        <v>219</v>
      </c>
      <c r="T13" s="24" t="s">
        <v>220</v>
      </c>
      <c r="U13" s="24" t="s">
        <v>221</v>
      </c>
      <c r="V13" s="24" t="s">
        <v>222</v>
      </c>
      <c r="W13" s="25" t="s">
        <v>216</v>
      </c>
      <c r="X13" s="24" t="s">
        <v>48</v>
      </c>
      <c r="Y13" s="24" t="s">
        <v>53</v>
      </c>
      <c r="Z13" s="24" t="s">
        <v>223</v>
      </c>
    </row>
    <row r="14" spans="1:26" ht="12.75">
      <c r="A14" s="24"/>
      <c r="B14" s="28" t="s">
        <v>59</v>
      </c>
      <c r="C14" s="29" t="s">
        <v>260</v>
      </c>
      <c r="D14" s="30" t="s">
        <v>252</v>
      </c>
      <c r="E14" s="30" t="s">
        <v>261</v>
      </c>
      <c r="F14" s="28" t="s">
        <v>59</v>
      </c>
      <c r="G14" s="28" t="s">
        <v>59</v>
      </c>
      <c r="H14" s="28" t="s">
        <v>59</v>
      </c>
      <c r="I14" s="29" t="s">
        <v>257</v>
      </c>
      <c r="J14" s="29" t="s">
        <v>258</v>
      </c>
      <c r="K14" s="28"/>
      <c r="L14" s="28"/>
      <c r="M14" s="28"/>
      <c r="N14" s="28" t="s">
        <v>59</v>
      </c>
      <c r="O14" s="28" t="s">
        <v>59</v>
      </c>
      <c r="P14" s="28" t="s">
        <v>59</v>
      </c>
      <c r="Q14" s="28" t="s">
        <v>59</v>
      </c>
      <c r="R14" s="28" t="s">
        <v>59</v>
      </c>
      <c r="S14" s="28" t="s">
        <v>59</v>
      </c>
      <c r="T14" s="28" t="s">
        <v>59</v>
      </c>
      <c r="U14" s="28" t="s">
        <v>59</v>
      </c>
      <c r="V14" s="28" t="s">
        <v>59</v>
      </c>
      <c r="W14" s="28" t="s">
        <v>59</v>
      </c>
      <c r="X14" s="28" t="s">
        <v>59</v>
      </c>
      <c r="Y14" s="24"/>
      <c r="Z14" s="26" t="s">
        <v>59</v>
      </c>
    </row>
    <row r="15" spans="1:26" ht="12.75">
      <c r="A15" s="23" t="s">
        <v>26</v>
      </c>
      <c r="B15" s="23" t="s">
        <v>210</v>
      </c>
      <c r="F15" s="23" t="s">
        <v>57</v>
      </c>
      <c r="G15" s="23" t="s">
        <v>22</v>
      </c>
      <c r="H15" s="23" t="s">
        <v>282</v>
      </c>
      <c r="K15" s="23">
        <v>2</v>
      </c>
      <c r="L15" s="23">
        <v>2</v>
      </c>
      <c r="M15" s="23" t="s">
        <v>262</v>
      </c>
      <c r="N15" s="23" t="s">
        <v>16</v>
      </c>
      <c r="O15" s="30" t="s">
        <v>81</v>
      </c>
      <c r="P15" s="30" t="s">
        <v>128</v>
      </c>
      <c r="Q15" s="30" t="s">
        <v>120</v>
      </c>
      <c r="R15" s="30" t="s">
        <v>120</v>
      </c>
      <c r="S15" s="23" t="s">
        <v>231</v>
      </c>
      <c r="T15" s="30" t="s">
        <v>234</v>
      </c>
      <c r="U15" s="30" t="s">
        <v>240</v>
      </c>
      <c r="V15" s="30" t="s">
        <v>240</v>
      </c>
      <c r="W15" s="30" t="s">
        <v>15</v>
      </c>
      <c r="X15" s="31" t="s">
        <v>71</v>
      </c>
      <c r="Y15" s="30"/>
      <c r="Z15" s="23" t="s">
        <v>224</v>
      </c>
    </row>
    <row r="16" spans="2:26" ht="12.75">
      <c r="B16" s="23" t="s">
        <v>25</v>
      </c>
      <c r="F16" s="23" t="s">
        <v>35</v>
      </c>
      <c r="G16" s="23" t="s">
        <v>17</v>
      </c>
      <c r="H16" s="23" t="s">
        <v>283</v>
      </c>
      <c r="K16" s="23">
        <v>1</v>
      </c>
      <c r="L16" s="23">
        <v>1</v>
      </c>
      <c r="M16" s="23" t="s">
        <v>264</v>
      </c>
      <c r="N16" s="23" t="s">
        <v>19</v>
      </c>
      <c r="O16" s="30" t="s">
        <v>74</v>
      </c>
      <c r="P16" s="30" t="s">
        <v>129</v>
      </c>
      <c r="Q16" s="30" t="s">
        <v>121</v>
      </c>
      <c r="R16" s="30" t="s">
        <v>121</v>
      </c>
      <c r="S16" s="23" t="s">
        <v>232</v>
      </c>
      <c r="T16" s="30" t="s">
        <v>235</v>
      </c>
      <c r="U16" s="30" t="s">
        <v>241</v>
      </c>
      <c r="V16" s="30" t="s">
        <v>241</v>
      </c>
      <c r="W16" s="30" t="s">
        <v>217</v>
      </c>
      <c r="X16" s="32" t="s">
        <v>127</v>
      </c>
      <c r="Y16" s="30"/>
      <c r="Z16" s="23" t="s">
        <v>225</v>
      </c>
    </row>
    <row r="17" spans="2:26" ht="12.75">
      <c r="B17" s="23" t="s">
        <v>21</v>
      </c>
      <c r="F17" s="23" t="s">
        <v>36</v>
      </c>
      <c r="G17" s="23" t="s">
        <v>20</v>
      </c>
      <c r="H17" s="23" t="s">
        <v>284</v>
      </c>
      <c r="K17" s="26" t="s">
        <v>276</v>
      </c>
      <c r="L17" s="26" t="s">
        <v>276</v>
      </c>
      <c r="O17" s="30" t="s">
        <v>80</v>
      </c>
      <c r="P17" s="30" t="s">
        <v>130</v>
      </c>
      <c r="Q17" s="30" t="s">
        <v>122</v>
      </c>
      <c r="R17" s="30" t="s">
        <v>122</v>
      </c>
      <c r="S17" s="23" t="s">
        <v>233</v>
      </c>
      <c r="T17" s="30" t="s">
        <v>236</v>
      </c>
      <c r="U17" s="30" t="s">
        <v>242</v>
      </c>
      <c r="V17" s="30" t="s">
        <v>242</v>
      </c>
      <c r="W17" s="30" t="s">
        <v>18</v>
      </c>
      <c r="X17" s="32" t="s">
        <v>126</v>
      </c>
      <c r="Y17" s="30"/>
      <c r="Z17" s="23" t="s">
        <v>226</v>
      </c>
    </row>
    <row r="18" spans="2:25" ht="12.75">
      <c r="B18" s="23" t="s">
        <v>278</v>
      </c>
      <c r="F18" s="23" t="s">
        <v>31</v>
      </c>
      <c r="G18" s="23" t="s">
        <v>14</v>
      </c>
      <c r="H18" s="23" t="s">
        <v>267</v>
      </c>
      <c r="K18" s="26" t="s">
        <v>277</v>
      </c>
      <c r="L18" s="26" t="s">
        <v>277</v>
      </c>
      <c r="O18" s="30" t="s">
        <v>82</v>
      </c>
      <c r="P18" s="30" t="s">
        <v>131</v>
      </c>
      <c r="Q18" s="30" t="s">
        <v>123</v>
      </c>
      <c r="R18" s="30" t="s">
        <v>123</v>
      </c>
      <c r="S18" s="23" t="s">
        <v>253</v>
      </c>
      <c r="T18" s="30" t="s">
        <v>237</v>
      </c>
      <c r="U18" s="30" t="s">
        <v>243</v>
      </c>
      <c r="V18" s="30" t="s">
        <v>243</v>
      </c>
      <c r="W18" s="30" t="s">
        <v>218</v>
      </c>
      <c r="X18" s="31" t="s">
        <v>71</v>
      </c>
      <c r="Y18" s="30"/>
    </row>
    <row r="19" spans="2:25" ht="12.75">
      <c r="B19" s="23" t="s">
        <v>23</v>
      </c>
      <c r="F19" s="23" t="s">
        <v>172</v>
      </c>
      <c r="G19" s="23" t="s">
        <v>281</v>
      </c>
      <c r="H19" s="23" t="s">
        <v>268</v>
      </c>
      <c r="O19" s="30" t="s">
        <v>83</v>
      </c>
      <c r="P19" s="30" t="s">
        <v>132</v>
      </c>
      <c r="Q19" s="30" t="s">
        <v>124</v>
      </c>
      <c r="R19" s="30" t="s">
        <v>124</v>
      </c>
      <c r="T19" s="30" t="s">
        <v>238</v>
      </c>
      <c r="U19" s="30" t="s">
        <v>244</v>
      </c>
      <c r="V19" s="30" t="s">
        <v>244</v>
      </c>
      <c r="W19" s="30" t="s">
        <v>259</v>
      </c>
      <c r="X19" s="32" t="s">
        <v>127</v>
      </c>
      <c r="Y19" s="30"/>
    </row>
    <row r="20" spans="2:25" ht="12.75">
      <c r="B20" s="23" t="s">
        <v>279</v>
      </c>
      <c r="F20" s="23" t="s">
        <v>32</v>
      </c>
      <c r="H20" s="23" t="s">
        <v>269</v>
      </c>
      <c r="O20" s="30" t="s">
        <v>75</v>
      </c>
      <c r="P20" s="30" t="s">
        <v>133</v>
      </c>
      <c r="Q20" s="30" t="s">
        <v>125</v>
      </c>
      <c r="R20" s="30" t="s">
        <v>125</v>
      </c>
      <c r="T20" s="30" t="s">
        <v>239</v>
      </c>
      <c r="U20" s="30" t="s">
        <v>245</v>
      </c>
      <c r="V20" s="30" t="s">
        <v>245</v>
      </c>
      <c r="W20" s="30"/>
      <c r="X20" s="32" t="s">
        <v>126</v>
      </c>
      <c r="Y20" s="30"/>
    </row>
    <row r="21" spans="2:25" ht="12.75">
      <c r="B21" s="23" t="s">
        <v>24</v>
      </c>
      <c r="F21" s="23" t="s">
        <v>72</v>
      </c>
      <c r="H21" s="23" t="s">
        <v>285</v>
      </c>
      <c r="O21" s="30" t="s">
        <v>76</v>
      </c>
      <c r="P21" s="30" t="s">
        <v>134</v>
      </c>
      <c r="Q21" s="30" t="s">
        <v>113</v>
      </c>
      <c r="R21" s="30" t="s">
        <v>113</v>
      </c>
      <c r="T21" s="30" t="s">
        <v>289</v>
      </c>
      <c r="U21" s="30" t="s">
        <v>246</v>
      </c>
      <c r="V21" s="30" t="s">
        <v>246</v>
      </c>
      <c r="W21" s="30"/>
      <c r="X21" s="31" t="s">
        <v>71</v>
      </c>
      <c r="Y21" s="30"/>
    </row>
    <row r="22" spans="2:25" ht="12.75">
      <c r="B22" s="23" t="s">
        <v>280</v>
      </c>
      <c r="H22" s="23" t="s">
        <v>286</v>
      </c>
      <c r="I22" s="27"/>
      <c r="O22" s="30" t="s">
        <v>78</v>
      </c>
      <c r="P22" s="30" t="s">
        <v>135</v>
      </c>
      <c r="Q22" s="30" t="s">
        <v>114</v>
      </c>
      <c r="R22" s="30" t="s">
        <v>114</v>
      </c>
      <c r="T22" s="30"/>
      <c r="U22" s="30" t="s">
        <v>247</v>
      </c>
      <c r="V22" s="30" t="s">
        <v>247</v>
      </c>
      <c r="W22" s="30"/>
      <c r="X22" s="32" t="s">
        <v>127</v>
      </c>
      <c r="Y22" s="30"/>
    </row>
    <row r="23" spans="3:25" ht="12.75">
      <c r="C23" s="27"/>
      <c r="D23" s="27"/>
      <c r="E23" s="27"/>
      <c r="G23" s="27"/>
      <c r="H23" s="23" t="s">
        <v>287</v>
      </c>
      <c r="I23" s="27"/>
      <c r="O23" s="30" t="s">
        <v>77</v>
      </c>
      <c r="P23" s="30" t="s">
        <v>136</v>
      </c>
      <c r="Q23" s="30" t="s">
        <v>115</v>
      </c>
      <c r="R23" s="30" t="s">
        <v>115</v>
      </c>
      <c r="T23" s="30"/>
      <c r="U23" s="30" t="s">
        <v>248</v>
      </c>
      <c r="V23" s="30" t="s">
        <v>248</v>
      </c>
      <c r="W23" s="30"/>
      <c r="X23" s="32" t="s">
        <v>126</v>
      </c>
      <c r="Y23" s="30"/>
    </row>
    <row r="24" spans="3:25" ht="12.75">
      <c r="C24" s="27"/>
      <c r="D24" s="27"/>
      <c r="E24" s="27"/>
      <c r="F24" s="27"/>
      <c r="G24" s="27"/>
      <c r="I24" s="27"/>
      <c r="O24" s="30" t="s">
        <v>79</v>
      </c>
      <c r="P24" s="30" t="s">
        <v>137</v>
      </c>
      <c r="Q24" s="30" t="s">
        <v>86</v>
      </c>
      <c r="R24" s="30" t="s">
        <v>86</v>
      </c>
      <c r="T24" s="30"/>
      <c r="U24" s="30" t="s">
        <v>249</v>
      </c>
      <c r="V24" s="30" t="s">
        <v>249</v>
      </c>
      <c r="W24" s="30"/>
      <c r="X24" s="30"/>
      <c r="Y24" s="30"/>
    </row>
    <row r="25" spans="3:25" ht="12.75">
      <c r="C25" s="27"/>
      <c r="D25" s="27"/>
      <c r="E25" s="27"/>
      <c r="F25" s="27"/>
      <c r="G25" s="27"/>
      <c r="H25" s="27"/>
      <c r="I25" s="27"/>
      <c r="O25" s="30" t="s">
        <v>70</v>
      </c>
      <c r="P25" s="30" t="s">
        <v>138</v>
      </c>
      <c r="Q25" s="30" t="s">
        <v>87</v>
      </c>
      <c r="R25" s="30" t="s">
        <v>87</v>
      </c>
      <c r="T25" s="30"/>
      <c r="U25" s="30" t="s">
        <v>250</v>
      </c>
      <c r="V25" s="30" t="s">
        <v>250</v>
      </c>
      <c r="W25" s="30"/>
      <c r="X25" s="30"/>
      <c r="Y25" s="30"/>
    </row>
    <row r="26" spans="3:25" ht="12.75">
      <c r="C26" s="27"/>
      <c r="D26" s="27"/>
      <c r="E26" s="27"/>
      <c r="F26" s="27"/>
      <c r="G26" s="27"/>
      <c r="I26" s="27"/>
      <c r="O26" s="30" t="s">
        <v>84</v>
      </c>
      <c r="P26" s="30" t="s">
        <v>180</v>
      </c>
      <c r="Q26" s="30" t="s">
        <v>88</v>
      </c>
      <c r="R26" s="30" t="s">
        <v>88</v>
      </c>
      <c r="T26" s="30"/>
      <c r="U26" s="30" t="s">
        <v>251</v>
      </c>
      <c r="V26" s="30" t="s">
        <v>251</v>
      </c>
      <c r="W26" s="30"/>
      <c r="X26" s="30"/>
      <c r="Y26" s="30"/>
    </row>
    <row r="27" spans="3:25" ht="12.75">
      <c r="C27" s="27"/>
      <c r="D27" s="27"/>
      <c r="E27" s="27"/>
      <c r="F27" s="27"/>
      <c r="G27" s="27"/>
      <c r="I27" s="27"/>
      <c r="O27" s="30" t="s">
        <v>85</v>
      </c>
      <c r="P27" s="30" t="s">
        <v>181</v>
      </c>
      <c r="Q27" s="30" t="s">
        <v>89</v>
      </c>
      <c r="R27" s="30" t="s">
        <v>89</v>
      </c>
      <c r="T27" s="30"/>
      <c r="U27" s="30" t="s">
        <v>290</v>
      </c>
      <c r="V27" s="30" t="s">
        <v>290</v>
      </c>
      <c r="W27" s="30"/>
      <c r="X27" s="30"/>
      <c r="Y27" s="30"/>
    </row>
    <row r="28" spans="3:25" ht="12.75">
      <c r="C28" s="27"/>
      <c r="D28" s="27"/>
      <c r="E28" s="27"/>
      <c r="F28" s="27"/>
      <c r="G28" s="27"/>
      <c r="O28" s="30"/>
      <c r="P28" s="30" t="s">
        <v>182</v>
      </c>
      <c r="Q28" s="30" t="s">
        <v>90</v>
      </c>
      <c r="R28" s="30" t="s">
        <v>90</v>
      </c>
      <c r="T28" s="30"/>
      <c r="V28" s="30"/>
      <c r="W28" s="30"/>
      <c r="X28" s="30"/>
      <c r="Y28" s="30"/>
    </row>
    <row r="29" spans="3:25" ht="12.75">
      <c r="C29" s="27"/>
      <c r="D29" s="27"/>
      <c r="E29" s="27"/>
      <c r="F29" s="27"/>
      <c r="G29" s="27"/>
      <c r="O29" s="30"/>
      <c r="P29" s="30" t="s">
        <v>183</v>
      </c>
      <c r="Q29" s="30" t="s">
        <v>91</v>
      </c>
      <c r="R29" s="30" t="s">
        <v>91</v>
      </c>
      <c r="T29" s="30"/>
      <c r="V29" s="30"/>
      <c r="W29" s="30"/>
      <c r="X29" s="30"/>
      <c r="Y29" s="30"/>
    </row>
    <row r="30" spans="3:25" ht="12.75">
      <c r="C30" s="27"/>
      <c r="D30" s="27"/>
      <c r="E30" s="27"/>
      <c r="F30" s="27"/>
      <c r="G30" s="27"/>
      <c r="O30" s="30"/>
      <c r="P30" s="30" t="s">
        <v>184</v>
      </c>
      <c r="Q30" s="30" t="s">
        <v>92</v>
      </c>
      <c r="R30" s="30" t="s">
        <v>92</v>
      </c>
      <c r="T30" s="30"/>
      <c r="V30" s="30"/>
      <c r="W30" s="30"/>
      <c r="X30" s="30"/>
      <c r="Y30" s="30"/>
    </row>
    <row r="31" spans="3:25" ht="12.75">
      <c r="C31" s="27"/>
      <c r="D31" s="27"/>
      <c r="E31" s="27"/>
      <c r="F31" s="27"/>
      <c r="G31" s="27"/>
      <c r="O31" s="30"/>
      <c r="P31" s="30" t="s">
        <v>185</v>
      </c>
      <c r="Q31" s="30" t="s">
        <v>93</v>
      </c>
      <c r="R31" s="30" t="s">
        <v>93</v>
      </c>
      <c r="T31" s="30"/>
      <c r="V31" s="30"/>
      <c r="W31" s="30"/>
      <c r="X31" s="30"/>
      <c r="Y31" s="30"/>
    </row>
    <row r="32" spans="3:25" ht="12.75">
      <c r="C32" s="27"/>
      <c r="D32" s="27"/>
      <c r="E32" s="27"/>
      <c r="F32" s="27"/>
      <c r="G32" s="27"/>
      <c r="O32" s="30"/>
      <c r="P32" s="30" t="s">
        <v>186</v>
      </c>
      <c r="Q32" s="30" t="s">
        <v>94</v>
      </c>
      <c r="R32" s="30" t="s">
        <v>94</v>
      </c>
      <c r="T32" s="30"/>
      <c r="V32" s="30"/>
      <c r="W32" s="30"/>
      <c r="X32" s="30"/>
      <c r="Y32" s="30"/>
    </row>
    <row r="33" spans="4:25" ht="12.75">
      <c r="D33" s="33"/>
      <c r="E33" s="33"/>
      <c r="G33" s="33"/>
      <c r="O33" s="30"/>
      <c r="P33" s="30" t="s">
        <v>187</v>
      </c>
      <c r="Q33" s="30" t="s">
        <v>95</v>
      </c>
      <c r="R33" s="30" t="s">
        <v>95</v>
      </c>
      <c r="T33" s="30"/>
      <c r="V33" s="30"/>
      <c r="W33" s="30"/>
      <c r="X33" s="30"/>
      <c r="Y33" s="30"/>
    </row>
    <row r="34" spans="4:25" ht="12.75">
      <c r="D34" s="33"/>
      <c r="E34" s="33"/>
      <c r="F34" s="33"/>
      <c r="G34" s="33"/>
      <c r="O34" s="30"/>
      <c r="P34" s="30" t="s">
        <v>188</v>
      </c>
      <c r="Q34" s="30" t="s">
        <v>96</v>
      </c>
      <c r="R34" s="30" t="s">
        <v>96</v>
      </c>
      <c r="T34" s="30"/>
      <c r="V34" s="30"/>
      <c r="W34" s="30"/>
      <c r="X34" s="30"/>
      <c r="Y34" s="30"/>
    </row>
    <row r="35" spans="15:25" ht="12.75">
      <c r="O35" s="30"/>
      <c r="P35" s="30" t="s">
        <v>189</v>
      </c>
      <c r="Q35" s="30" t="s">
        <v>100</v>
      </c>
      <c r="R35" s="30" t="s">
        <v>100</v>
      </c>
      <c r="T35" s="30"/>
      <c r="V35" s="30"/>
      <c r="W35" s="30"/>
      <c r="X35" s="30"/>
      <c r="Y35" s="30"/>
    </row>
    <row r="36" spans="15:25" ht="12.75">
      <c r="O36" s="30"/>
      <c r="P36" s="30" t="s">
        <v>190</v>
      </c>
      <c r="Q36" s="30" t="s">
        <v>101</v>
      </c>
      <c r="R36" s="30" t="s">
        <v>101</v>
      </c>
      <c r="T36" s="30"/>
      <c r="U36" s="30"/>
      <c r="V36" s="30"/>
      <c r="W36" s="30"/>
      <c r="X36" s="30"/>
      <c r="Y36" s="30"/>
    </row>
    <row r="37" spans="15:25" ht="12.75">
      <c r="O37" s="30"/>
      <c r="P37" s="30" t="s">
        <v>139</v>
      </c>
      <c r="Q37" s="30" t="s">
        <v>102</v>
      </c>
      <c r="R37" s="30" t="s">
        <v>102</v>
      </c>
      <c r="T37" s="30"/>
      <c r="U37" s="30"/>
      <c r="V37" s="30"/>
      <c r="W37" s="30"/>
      <c r="X37" s="30"/>
      <c r="Y37" s="30"/>
    </row>
    <row r="38" spans="15:25" ht="12.75">
      <c r="O38" s="30"/>
      <c r="P38" s="30" t="s">
        <v>140</v>
      </c>
      <c r="Q38" s="30" t="s">
        <v>103</v>
      </c>
      <c r="R38" s="30" t="s">
        <v>103</v>
      </c>
      <c r="T38" s="30"/>
      <c r="U38" s="30"/>
      <c r="V38" s="30"/>
      <c r="W38" s="30"/>
      <c r="X38" s="30"/>
      <c r="Y38" s="30"/>
    </row>
    <row r="39" spans="15:25" ht="12.75">
      <c r="O39" s="30"/>
      <c r="P39" s="30" t="s">
        <v>141</v>
      </c>
      <c r="Q39" s="30" t="s">
        <v>104</v>
      </c>
      <c r="R39" s="30" t="s">
        <v>104</v>
      </c>
      <c r="T39" s="30"/>
      <c r="U39" s="30"/>
      <c r="V39" s="30"/>
      <c r="W39" s="30"/>
      <c r="X39" s="30"/>
      <c r="Y39" s="30"/>
    </row>
    <row r="40" spans="15:25" ht="12.75">
      <c r="O40" s="30"/>
      <c r="P40" s="30" t="s">
        <v>142</v>
      </c>
      <c r="Q40" s="30" t="s">
        <v>105</v>
      </c>
      <c r="R40" s="30" t="s">
        <v>105</v>
      </c>
      <c r="T40" s="30"/>
      <c r="U40" s="30"/>
      <c r="V40" s="30"/>
      <c r="W40" s="30"/>
      <c r="X40" s="30"/>
      <c r="Y40" s="30"/>
    </row>
    <row r="41" spans="15:25" ht="12.75">
      <c r="O41" s="30"/>
      <c r="P41" s="30" t="s">
        <v>143</v>
      </c>
      <c r="Q41" s="30" t="s">
        <v>106</v>
      </c>
      <c r="R41" s="30" t="s">
        <v>97</v>
      </c>
      <c r="T41" s="30"/>
      <c r="U41" s="30"/>
      <c r="V41" s="30"/>
      <c r="W41" s="30"/>
      <c r="X41" s="30"/>
      <c r="Y41" s="30"/>
    </row>
    <row r="42" spans="15:25" ht="12.75">
      <c r="O42" s="30"/>
      <c r="P42" s="30" t="s">
        <v>144</v>
      </c>
      <c r="Q42" s="30" t="s">
        <v>107</v>
      </c>
      <c r="R42" s="30" t="s">
        <v>98</v>
      </c>
      <c r="T42" s="30"/>
      <c r="U42" s="30"/>
      <c r="V42" s="30"/>
      <c r="W42" s="30"/>
      <c r="X42" s="30"/>
      <c r="Y42" s="30"/>
    </row>
    <row r="43" spans="15:25" ht="12.75">
      <c r="O43" s="30"/>
      <c r="P43" s="30" t="s">
        <v>144</v>
      </c>
      <c r="Q43" s="30" t="s">
        <v>108</v>
      </c>
      <c r="R43" s="30" t="s">
        <v>99</v>
      </c>
      <c r="T43" s="30"/>
      <c r="U43" s="30"/>
      <c r="V43" s="30"/>
      <c r="W43" s="30"/>
      <c r="X43" s="30"/>
      <c r="Y43" s="30"/>
    </row>
    <row r="44" spans="15:25" ht="12.75">
      <c r="O44" s="30"/>
      <c r="P44" s="30" t="s">
        <v>145</v>
      </c>
      <c r="Q44" s="30" t="s">
        <v>109</v>
      </c>
      <c r="R44" s="30" t="s">
        <v>164</v>
      </c>
      <c r="T44" s="30"/>
      <c r="U44" s="30"/>
      <c r="V44" s="30"/>
      <c r="W44" s="30"/>
      <c r="X44" s="30"/>
      <c r="Y44" s="30"/>
    </row>
    <row r="45" spans="15:25" ht="12.75">
      <c r="O45" s="30"/>
      <c r="P45" s="30" t="s">
        <v>146</v>
      </c>
      <c r="Q45" s="30" t="s">
        <v>110</v>
      </c>
      <c r="R45" s="30"/>
      <c r="T45" s="30"/>
      <c r="U45" s="30"/>
      <c r="V45" s="30"/>
      <c r="W45" s="30"/>
      <c r="X45" s="30"/>
      <c r="Y45" s="30"/>
    </row>
    <row r="46" spans="15:25" ht="12.75">
      <c r="O46" s="30"/>
      <c r="P46" s="30" t="s">
        <v>147</v>
      </c>
      <c r="Q46" s="30" t="s">
        <v>111</v>
      </c>
      <c r="R46" s="30"/>
      <c r="T46" s="30"/>
      <c r="U46" s="30"/>
      <c r="V46" s="30"/>
      <c r="W46" s="30"/>
      <c r="X46" s="30"/>
      <c r="Y46" s="30"/>
    </row>
    <row r="47" spans="15:25" ht="12.75">
      <c r="O47" s="30"/>
      <c r="P47" s="30" t="s">
        <v>148</v>
      </c>
      <c r="Q47" s="30" t="s">
        <v>112</v>
      </c>
      <c r="R47" s="30"/>
      <c r="T47" s="30"/>
      <c r="U47" s="30"/>
      <c r="V47" s="30"/>
      <c r="W47" s="30"/>
      <c r="X47" s="30"/>
      <c r="Y47" s="30"/>
    </row>
    <row r="48" spans="15:25" ht="12.75">
      <c r="O48" s="30"/>
      <c r="P48" s="30" t="s">
        <v>149</v>
      </c>
      <c r="Q48" s="30" t="s">
        <v>164</v>
      </c>
      <c r="R48" s="30"/>
      <c r="T48" s="30"/>
      <c r="U48" s="30"/>
      <c r="V48" s="30"/>
      <c r="W48" s="30"/>
      <c r="X48" s="30"/>
      <c r="Y48" s="30"/>
    </row>
    <row r="49" spans="15:25" ht="12.75">
      <c r="O49" s="30"/>
      <c r="P49" s="30" t="s">
        <v>150</v>
      </c>
      <c r="Q49" s="30"/>
      <c r="R49" s="30"/>
      <c r="T49" s="30"/>
      <c r="U49" s="30"/>
      <c r="V49" s="30"/>
      <c r="W49" s="30"/>
      <c r="X49" s="30"/>
      <c r="Y49" s="30"/>
    </row>
    <row r="50" spans="15:25" ht="12.75">
      <c r="O50" s="30"/>
      <c r="P50" s="30" t="s">
        <v>191</v>
      </c>
      <c r="Q50" s="30"/>
      <c r="R50" s="30"/>
      <c r="T50" s="30"/>
      <c r="U50" s="30"/>
      <c r="V50" s="30"/>
      <c r="W50" s="30"/>
      <c r="X50" s="30"/>
      <c r="Y50" s="30"/>
    </row>
    <row r="51" spans="15:25" ht="12.75">
      <c r="O51" s="30"/>
      <c r="P51" s="30" t="s">
        <v>192</v>
      </c>
      <c r="Q51" s="30"/>
      <c r="R51" s="30"/>
      <c r="T51" s="30"/>
      <c r="U51" s="30"/>
      <c r="V51" s="30"/>
      <c r="W51" s="30"/>
      <c r="X51" s="30"/>
      <c r="Y51" s="30"/>
    </row>
    <row r="52" spans="15:25" ht="12.75">
      <c r="O52" s="30"/>
      <c r="P52" s="30" t="s">
        <v>193</v>
      </c>
      <c r="Q52" s="30"/>
      <c r="R52" s="30"/>
      <c r="T52" s="30"/>
      <c r="U52" s="30"/>
      <c r="V52" s="30"/>
      <c r="W52" s="30"/>
      <c r="X52" s="30"/>
      <c r="Y52" s="30"/>
    </row>
    <row r="53" spans="15:25" ht="12.75">
      <c r="O53" s="30"/>
      <c r="P53" s="30" t="s">
        <v>194</v>
      </c>
      <c r="Q53" s="30"/>
      <c r="R53" s="30"/>
      <c r="T53" s="30"/>
      <c r="U53" s="30"/>
      <c r="V53" s="30"/>
      <c r="W53" s="30"/>
      <c r="X53" s="30"/>
      <c r="Y53" s="30"/>
    </row>
    <row r="54" spans="15:25" ht="12.75">
      <c r="O54" s="30"/>
      <c r="P54" s="30" t="s">
        <v>195</v>
      </c>
      <c r="Q54" s="30"/>
      <c r="R54" s="30"/>
      <c r="T54" s="30"/>
      <c r="U54" s="30"/>
      <c r="V54" s="30"/>
      <c r="W54" s="30"/>
      <c r="X54" s="30"/>
      <c r="Y54" s="30"/>
    </row>
    <row r="55" spans="15:25" ht="12.75">
      <c r="O55" s="30"/>
      <c r="P55" s="30" t="s">
        <v>196</v>
      </c>
      <c r="Q55" s="30"/>
      <c r="R55" s="30"/>
      <c r="T55" s="30"/>
      <c r="U55" s="30"/>
      <c r="V55" s="30"/>
      <c r="W55" s="30"/>
      <c r="X55" s="30"/>
      <c r="Y55" s="30"/>
    </row>
    <row r="56" spans="15:25" ht="12.75">
      <c r="O56" s="30"/>
      <c r="P56" s="30" t="s">
        <v>196</v>
      </c>
      <c r="Q56" s="30"/>
      <c r="R56" s="30"/>
      <c r="T56" s="30"/>
      <c r="U56" s="30"/>
      <c r="V56" s="30"/>
      <c r="W56" s="30"/>
      <c r="X56" s="30"/>
      <c r="Y56" s="30"/>
    </row>
    <row r="57" spans="15:25" ht="12.75">
      <c r="O57" s="30"/>
      <c r="P57" s="30" t="s">
        <v>197</v>
      </c>
      <c r="Q57" s="30"/>
      <c r="R57" s="30"/>
      <c r="T57" s="30"/>
      <c r="U57" s="30"/>
      <c r="V57" s="30"/>
      <c r="W57" s="30"/>
      <c r="X57" s="30"/>
      <c r="Y57" s="30"/>
    </row>
    <row r="58" spans="15:25" ht="12.75">
      <c r="O58" s="30"/>
      <c r="P58" s="30" t="s">
        <v>198</v>
      </c>
      <c r="Q58" s="30"/>
      <c r="R58" s="30"/>
      <c r="T58" s="30"/>
      <c r="U58" s="30"/>
      <c r="V58" s="30"/>
      <c r="W58" s="30"/>
      <c r="X58" s="30"/>
      <c r="Y58" s="30"/>
    </row>
    <row r="59" spans="15:25" ht="12.75">
      <c r="O59" s="30"/>
      <c r="P59" s="30" t="s">
        <v>199</v>
      </c>
      <c r="Q59" s="30"/>
      <c r="R59" s="30"/>
      <c r="T59" s="30"/>
      <c r="U59" s="30"/>
      <c r="V59" s="30"/>
      <c r="W59" s="30"/>
      <c r="X59" s="30"/>
      <c r="Y59" s="30"/>
    </row>
    <row r="60" spans="15:25" ht="12.75">
      <c r="O60" s="30"/>
      <c r="P60" s="30" t="s">
        <v>200</v>
      </c>
      <c r="Q60" s="30"/>
      <c r="R60" s="30"/>
      <c r="T60" s="30"/>
      <c r="U60" s="30"/>
      <c r="V60" s="30"/>
      <c r="W60" s="30"/>
      <c r="X60" s="30"/>
      <c r="Y60" s="30"/>
    </row>
    <row r="61" spans="15:25" ht="12.75">
      <c r="O61" s="30"/>
      <c r="P61" s="30" t="s">
        <v>201</v>
      </c>
      <c r="Q61" s="30"/>
      <c r="R61" s="30"/>
      <c r="T61" s="30"/>
      <c r="U61" s="30"/>
      <c r="V61" s="30"/>
      <c r="W61" s="30"/>
      <c r="X61" s="30"/>
      <c r="Y61" s="30"/>
    </row>
    <row r="62" spans="15:25" ht="12.75">
      <c r="O62" s="30"/>
      <c r="P62" s="30" t="s">
        <v>202</v>
      </c>
      <c r="Q62" s="30"/>
      <c r="R62" s="30"/>
      <c r="T62" s="30"/>
      <c r="U62" s="30"/>
      <c r="V62" s="30"/>
      <c r="W62" s="30"/>
      <c r="X62" s="30"/>
      <c r="Y62" s="30"/>
    </row>
    <row r="63" spans="15:25" ht="12.75">
      <c r="O63" s="30"/>
      <c r="P63" s="30" t="s">
        <v>151</v>
      </c>
      <c r="Q63" s="30"/>
      <c r="R63" s="30"/>
      <c r="T63" s="30"/>
      <c r="U63" s="30"/>
      <c r="V63" s="30"/>
      <c r="W63" s="30"/>
      <c r="X63" s="30"/>
      <c r="Y63" s="30"/>
    </row>
    <row r="64" spans="15:25" ht="12.75">
      <c r="O64" s="30"/>
      <c r="P64" s="30" t="s">
        <v>152</v>
      </c>
      <c r="Q64" s="30"/>
      <c r="R64" s="30"/>
      <c r="T64" s="30"/>
      <c r="U64" s="30"/>
      <c r="V64" s="30"/>
      <c r="W64" s="30"/>
      <c r="X64" s="30"/>
      <c r="Y64" s="30"/>
    </row>
    <row r="65" spans="15:25" ht="12.75">
      <c r="O65" s="30"/>
      <c r="P65" s="30" t="s">
        <v>153</v>
      </c>
      <c r="Q65" s="30"/>
      <c r="R65" s="30"/>
      <c r="T65" s="30"/>
      <c r="U65" s="30"/>
      <c r="V65" s="30"/>
      <c r="W65" s="30"/>
      <c r="X65" s="30"/>
      <c r="Y65" s="30"/>
    </row>
    <row r="66" spans="15:25" ht="12.75">
      <c r="O66" s="30"/>
      <c r="P66" s="30" t="s">
        <v>154</v>
      </c>
      <c r="Q66" s="30"/>
      <c r="R66" s="30"/>
      <c r="T66" s="30"/>
      <c r="U66" s="30"/>
      <c r="V66" s="30"/>
      <c r="W66" s="30"/>
      <c r="X66" s="30"/>
      <c r="Y66" s="30"/>
    </row>
    <row r="67" spans="15:25" ht="12.75">
      <c r="O67" s="30"/>
      <c r="P67" s="30" t="s">
        <v>155</v>
      </c>
      <c r="Q67" s="30"/>
      <c r="R67" s="30"/>
      <c r="T67" s="30"/>
      <c r="U67" s="30"/>
      <c r="V67" s="30"/>
      <c r="W67" s="30"/>
      <c r="X67" s="30"/>
      <c r="Y67" s="30"/>
    </row>
    <row r="68" spans="15:25" ht="12.75">
      <c r="O68" s="30"/>
      <c r="P68" s="30" t="s">
        <v>156</v>
      </c>
      <c r="Q68" s="30"/>
      <c r="R68" s="30"/>
      <c r="T68" s="30"/>
      <c r="U68" s="30"/>
      <c r="V68" s="30"/>
      <c r="W68" s="30"/>
      <c r="X68" s="30"/>
      <c r="Y68" s="30"/>
    </row>
    <row r="69" spans="15:25" ht="12.75">
      <c r="O69" s="30"/>
      <c r="P69" s="30" t="s">
        <v>157</v>
      </c>
      <c r="Q69" s="30"/>
      <c r="R69" s="30"/>
      <c r="T69" s="30"/>
      <c r="U69" s="30"/>
      <c r="V69" s="30"/>
      <c r="W69" s="30"/>
      <c r="X69" s="30"/>
      <c r="Y69" s="30"/>
    </row>
    <row r="70" spans="15:25" ht="12.75">
      <c r="O70" s="30"/>
      <c r="P70" s="30" t="s">
        <v>158</v>
      </c>
      <c r="Q70" s="30"/>
      <c r="R70" s="30"/>
      <c r="T70" s="30"/>
      <c r="U70" s="30"/>
      <c r="V70" s="30"/>
      <c r="W70" s="30"/>
      <c r="X70" s="30"/>
      <c r="Y70" s="30"/>
    </row>
    <row r="71" spans="15:25" ht="12.75">
      <c r="O71" s="30"/>
      <c r="P71" s="30" t="s">
        <v>159</v>
      </c>
      <c r="Q71" s="30"/>
      <c r="R71" s="30"/>
      <c r="T71" s="30"/>
      <c r="U71" s="30"/>
      <c r="V71" s="30"/>
      <c r="W71" s="30"/>
      <c r="X71" s="30"/>
      <c r="Y71" s="30"/>
    </row>
    <row r="72" spans="15:25" ht="12.75">
      <c r="O72" s="30"/>
      <c r="P72" s="30" t="s">
        <v>160</v>
      </c>
      <c r="Q72" s="30"/>
      <c r="R72" s="30"/>
      <c r="T72" s="30"/>
      <c r="U72" s="30"/>
      <c r="V72" s="30"/>
      <c r="W72" s="30"/>
      <c r="X72" s="30"/>
      <c r="Y72" s="30"/>
    </row>
    <row r="73" spans="15:25" ht="12.75">
      <c r="O73" s="30"/>
      <c r="P73" s="30" t="s">
        <v>161</v>
      </c>
      <c r="Q73" s="34"/>
      <c r="R73" s="30"/>
      <c r="T73" s="30"/>
      <c r="U73" s="30"/>
      <c r="V73" s="30"/>
      <c r="W73" s="30"/>
      <c r="X73" s="30"/>
      <c r="Y73" s="30"/>
    </row>
    <row r="74" spans="15:25" ht="12.75">
      <c r="O74" s="30"/>
      <c r="P74" s="30" t="s">
        <v>162</v>
      </c>
      <c r="Q74" s="30"/>
      <c r="R74" s="30"/>
      <c r="T74" s="30"/>
      <c r="U74" s="30"/>
      <c r="V74" s="30"/>
      <c r="W74" s="30"/>
      <c r="X74" s="30"/>
      <c r="Y74" s="30"/>
    </row>
    <row r="75" spans="15:25" ht="12.75">
      <c r="O75" s="30"/>
      <c r="P75" s="30" t="s">
        <v>163</v>
      </c>
      <c r="Q75" s="30"/>
      <c r="R75" s="30"/>
      <c r="T75" s="30"/>
      <c r="U75" s="30"/>
      <c r="V75" s="30"/>
      <c r="W75" s="30"/>
      <c r="X75" s="30"/>
      <c r="Y75" s="30"/>
    </row>
    <row r="76" spans="15:25" ht="12.75">
      <c r="O76" s="30"/>
      <c r="P76" s="30" t="s">
        <v>125</v>
      </c>
      <c r="Q76" s="30"/>
      <c r="R76" s="30"/>
      <c r="T76" s="30"/>
      <c r="U76" s="30"/>
      <c r="V76" s="30"/>
      <c r="W76" s="30"/>
      <c r="X76" s="30"/>
      <c r="Y76" s="30"/>
    </row>
    <row r="77" spans="15:25" ht="12.75">
      <c r="O77" s="30"/>
      <c r="P77" s="30" t="s">
        <v>113</v>
      </c>
      <c r="Q77" s="30"/>
      <c r="R77" s="30"/>
      <c r="T77" s="30"/>
      <c r="U77" s="30"/>
      <c r="V77" s="30"/>
      <c r="W77" s="30"/>
      <c r="X77" s="30"/>
      <c r="Y77" s="30"/>
    </row>
    <row r="78" spans="15:25" ht="12.75">
      <c r="O78" s="30"/>
      <c r="P78" s="30" t="s">
        <v>114</v>
      </c>
      <c r="Q78" s="30"/>
      <c r="R78" s="30"/>
      <c r="T78" s="30"/>
      <c r="U78" s="30"/>
      <c r="V78" s="30"/>
      <c r="W78" s="30"/>
      <c r="X78" s="30"/>
      <c r="Y78" s="30"/>
    </row>
    <row r="79" spans="15:25" ht="12.75">
      <c r="O79" s="30"/>
      <c r="P79" s="30" t="s">
        <v>115</v>
      </c>
      <c r="Q79" s="30"/>
      <c r="R79" s="30"/>
      <c r="T79" s="30"/>
      <c r="U79" s="30"/>
      <c r="V79" s="30"/>
      <c r="W79" s="30"/>
      <c r="X79" s="30"/>
      <c r="Y79" s="30"/>
    </row>
    <row r="80" spans="15:25" ht="12.75">
      <c r="O80" s="30"/>
      <c r="P80" s="30" t="s">
        <v>116</v>
      </c>
      <c r="Q80" s="30"/>
      <c r="R80" s="30"/>
      <c r="T80" s="30"/>
      <c r="U80" s="30"/>
      <c r="V80" s="30"/>
      <c r="W80" s="30"/>
      <c r="X80" s="30"/>
      <c r="Y80" s="30"/>
    </row>
    <row r="81" spans="15:25" ht="12.75">
      <c r="O81" s="30"/>
      <c r="P81" s="30" t="s">
        <v>117</v>
      </c>
      <c r="Q81" s="30"/>
      <c r="R81" s="30"/>
      <c r="T81" s="30"/>
      <c r="U81" s="30"/>
      <c r="V81" s="30"/>
      <c r="W81" s="30"/>
      <c r="X81" s="30"/>
      <c r="Y81" s="30"/>
    </row>
    <row r="82" spans="15:25" ht="12.75">
      <c r="O82" s="30"/>
      <c r="P82" s="30" t="s">
        <v>118</v>
      </c>
      <c r="Q82" s="30"/>
      <c r="R82" s="30"/>
      <c r="T82" s="30"/>
      <c r="U82" s="30"/>
      <c r="V82" s="30"/>
      <c r="W82" s="30"/>
      <c r="X82" s="30"/>
      <c r="Y82" s="30"/>
    </row>
    <row r="83" spans="15:25" ht="12.75">
      <c r="O83" s="30"/>
      <c r="P83" s="30" t="s">
        <v>119</v>
      </c>
      <c r="Q83" s="30"/>
      <c r="R83" s="30"/>
      <c r="T83" s="30"/>
      <c r="U83" s="30"/>
      <c r="V83" s="30"/>
      <c r="W83" s="30"/>
      <c r="X83" s="30"/>
      <c r="Y83" s="30"/>
    </row>
    <row r="84" spans="15:25" ht="12.75">
      <c r="O84" s="30"/>
      <c r="P84" s="30" t="s">
        <v>92</v>
      </c>
      <c r="Q84" s="30"/>
      <c r="R84" s="30"/>
      <c r="T84" s="30"/>
      <c r="U84" s="30"/>
      <c r="V84" s="30"/>
      <c r="W84" s="30"/>
      <c r="X84" s="30"/>
      <c r="Y84" s="30"/>
    </row>
    <row r="85" spans="15:25" ht="12.75">
      <c r="O85" s="30"/>
      <c r="P85" s="30" t="s">
        <v>93</v>
      </c>
      <c r="Q85" s="30"/>
      <c r="R85" s="30"/>
      <c r="T85" s="30"/>
      <c r="U85" s="30"/>
      <c r="V85" s="30"/>
      <c r="W85" s="30"/>
      <c r="X85" s="30"/>
      <c r="Y85" s="30"/>
    </row>
    <row r="86" spans="15:25" ht="12.75">
      <c r="O86" s="30"/>
      <c r="P86" s="30" t="s">
        <v>94</v>
      </c>
      <c r="Q86" s="30"/>
      <c r="R86" s="30"/>
      <c r="T86" s="30"/>
      <c r="U86" s="30"/>
      <c r="V86" s="30"/>
      <c r="W86" s="30"/>
      <c r="X86" s="30"/>
      <c r="Y86" s="30"/>
    </row>
    <row r="87" spans="15:25" ht="12.75">
      <c r="O87" s="30"/>
      <c r="P87" s="30" t="s">
        <v>95</v>
      </c>
      <c r="Q87" s="30"/>
      <c r="R87" s="30"/>
      <c r="T87" s="30"/>
      <c r="U87" s="30"/>
      <c r="V87" s="30"/>
      <c r="W87" s="30"/>
      <c r="X87" s="30"/>
      <c r="Y87" s="30"/>
    </row>
    <row r="88" spans="15:25" ht="12.75">
      <c r="O88" s="30"/>
      <c r="P88" s="30" t="s">
        <v>96</v>
      </c>
      <c r="Q88" s="30"/>
      <c r="R88" s="30"/>
      <c r="T88" s="30"/>
      <c r="U88" s="30"/>
      <c r="V88" s="30"/>
      <c r="W88" s="30"/>
      <c r="X88" s="30"/>
      <c r="Y88" s="30"/>
    </row>
    <row r="89" spans="15:25" ht="12.75">
      <c r="O89" s="30"/>
      <c r="P89" s="30" t="s">
        <v>105</v>
      </c>
      <c r="Q89" s="30"/>
      <c r="R89" s="30"/>
      <c r="T89" s="30"/>
      <c r="U89" s="30"/>
      <c r="V89" s="30"/>
      <c r="W89" s="30"/>
      <c r="X89" s="30"/>
      <c r="Y89" s="30"/>
    </row>
    <row r="90" spans="15:25" ht="12.75">
      <c r="O90" s="30"/>
      <c r="P90" s="30" t="s">
        <v>106</v>
      </c>
      <c r="Q90" s="30"/>
      <c r="R90" s="30"/>
      <c r="T90" s="30"/>
      <c r="U90" s="30"/>
      <c r="V90" s="30"/>
      <c r="W90" s="30"/>
      <c r="X90" s="30"/>
      <c r="Y90" s="30"/>
    </row>
    <row r="91" spans="15:25" ht="12.75">
      <c r="O91" s="30"/>
      <c r="P91" s="30" t="s">
        <v>107</v>
      </c>
      <c r="Q91" s="30"/>
      <c r="R91" s="30"/>
      <c r="T91" s="30"/>
      <c r="U91" s="30"/>
      <c r="V91" s="30"/>
      <c r="W91" s="30"/>
      <c r="X91" s="30"/>
      <c r="Y91" s="30"/>
    </row>
    <row r="92" spans="15:25" ht="12.75">
      <c r="O92" s="30"/>
      <c r="P92" s="30" t="s">
        <v>108</v>
      </c>
      <c r="Q92" s="30"/>
      <c r="R92" s="30"/>
      <c r="T92" s="30"/>
      <c r="U92" s="30"/>
      <c r="V92" s="30"/>
      <c r="W92" s="30"/>
      <c r="X92" s="30"/>
      <c r="Y92" s="30"/>
    </row>
    <row r="93" spans="15:25" ht="12.75">
      <c r="O93" s="30"/>
      <c r="P93" s="30" t="s">
        <v>109</v>
      </c>
      <c r="Q93" s="30"/>
      <c r="R93" s="30"/>
      <c r="T93" s="30"/>
      <c r="U93" s="30"/>
      <c r="V93" s="30"/>
      <c r="W93" s="30"/>
      <c r="X93" s="30"/>
      <c r="Y93" s="30"/>
    </row>
    <row r="94" spans="15:25" ht="12.75">
      <c r="O94" s="30"/>
      <c r="P94" s="30" t="s">
        <v>110</v>
      </c>
      <c r="Q94" s="30"/>
      <c r="R94" s="30"/>
      <c r="T94" s="30"/>
      <c r="U94" s="30"/>
      <c r="V94" s="30"/>
      <c r="W94" s="30"/>
      <c r="X94" s="30"/>
      <c r="Y94" s="30"/>
    </row>
    <row r="95" spans="15:25" ht="12.75">
      <c r="O95" s="30"/>
      <c r="P95" s="30" t="s">
        <v>111</v>
      </c>
      <c r="Q95" s="30"/>
      <c r="R95" s="30"/>
      <c r="T95" s="30"/>
      <c r="U95" s="30"/>
      <c r="V95" s="30"/>
      <c r="W95" s="30"/>
      <c r="X95" s="30"/>
      <c r="Y95" s="30"/>
    </row>
    <row r="96" spans="15:25" ht="12.75">
      <c r="O96" s="30"/>
      <c r="P96" s="30" t="s">
        <v>112</v>
      </c>
      <c r="Q96" s="30"/>
      <c r="R96" s="30"/>
      <c r="T96" s="30"/>
      <c r="U96" s="30"/>
      <c r="V96" s="30"/>
      <c r="W96" s="30"/>
      <c r="X96" s="30"/>
      <c r="Y96" s="30"/>
    </row>
    <row r="97" spans="15:25" ht="12.75">
      <c r="O97" s="30"/>
      <c r="P97" s="30" t="s">
        <v>173</v>
      </c>
      <c r="Q97" s="30"/>
      <c r="R97" s="30"/>
      <c r="T97" s="30"/>
      <c r="U97" s="30"/>
      <c r="V97" s="30"/>
      <c r="W97" s="30"/>
      <c r="X97" s="30"/>
      <c r="Y97" s="30"/>
    </row>
    <row r="98" spans="15:25" ht="12.75">
      <c r="O98" s="30"/>
      <c r="P98" s="30" t="s">
        <v>174</v>
      </c>
      <c r="Q98" s="30"/>
      <c r="R98" s="30"/>
      <c r="T98" s="30"/>
      <c r="U98" s="30"/>
      <c r="V98" s="30"/>
      <c r="W98" s="30"/>
      <c r="X98" s="30"/>
      <c r="Y98" s="30"/>
    </row>
    <row r="99" spans="15:25" ht="12.75">
      <c r="O99" s="30"/>
      <c r="P99" s="30" t="s">
        <v>175</v>
      </c>
      <c r="Q99" s="30"/>
      <c r="R99" s="30"/>
      <c r="T99" s="30"/>
      <c r="U99" s="30"/>
      <c r="V99" s="30"/>
      <c r="W99" s="30"/>
      <c r="X99" s="30"/>
      <c r="Y99" s="30"/>
    </row>
    <row r="100" spans="15:25" ht="12.75">
      <c r="O100" s="30"/>
      <c r="P100" s="30" t="s">
        <v>176</v>
      </c>
      <c r="Q100" s="30"/>
      <c r="R100" s="30"/>
      <c r="T100" s="30"/>
      <c r="U100" s="30"/>
      <c r="V100" s="30"/>
      <c r="W100" s="30"/>
      <c r="X100" s="30"/>
      <c r="Y100" s="30"/>
    </row>
    <row r="101" spans="15:25" ht="12.75">
      <c r="O101" s="30"/>
      <c r="P101" s="30" t="s">
        <v>177</v>
      </c>
      <c r="Q101" s="30"/>
      <c r="R101" s="30"/>
      <c r="T101" s="30"/>
      <c r="U101" s="30"/>
      <c r="V101" s="30"/>
      <c r="W101" s="30"/>
      <c r="X101" s="30"/>
      <c r="Y101" s="30"/>
    </row>
    <row r="102" spans="15:25" ht="12.75">
      <c r="O102" s="30"/>
      <c r="P102" s="30" t="s">
        <v>178</v>
      </c>
      <c r="Q102" s="30"/>
      <c r="R102" s="30"/>
      <c r="T102" s="30"/>
      <c r="U102" s="30"/>
      <c r="V102" s="30"/>
      <c r="W102" s="30"/>
      <c r="X102" s="30"/>
      <c r="Y102" s="30"/>
    </row>
    <row r="103" spans="15:25" ht="12.75">
      <c r="O103" s="30"/>
      <c r="P103" s="30" t="s">
        <v>179</v>
      </c>
      <c r="Q103" s="30"/>
      <c r="R103" s="30"/>
      <c r="T103" s="30"/>
      <c r="U103" s="30"/>
      <c r="V103" s="30"/>
      <c r="W103" s="30"/>
      <c r="X103" s="30"/>
      <c r="Y103" s="30"/>
    </row>
    <row r="104" spans="15:25" ht="12.75">
      <c r="O104" s="30"/>
      <c r="P104" s="30" t="s">
        <v>164</v>
      </c>
      <c r="Q104" s="30"/>
      <c r="R104" s="30"/>
      <c r="T104" s="30"/>
      <c r="U104" s="30"/>
      <c r="V104" s="30"/>
      <c r="W104" s="30"/>
      <c r="X104" s="30"/>
      <c r="Y104" s="30"/>
    </row>
    <row r="105" spans="19:20" ht="12.75">
      <c r="S105" s="35"/>
      <c r="T105" s="23"/>
    </row>
    <row r="106" spans="19:20" ht="12.75">
      <c r="S106" s="35"/>
      <c r="T106" s="23"/>
    </row>
    <row r="107" spans="19:20" ht="12.75">
      <c r="S107" s="35"/>
      <c r="T107" s="23"/>
    </row>
  </sheetData>
  <sheetProtection selectLockedCells="1" selectUnlockedCells="1"/>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Andrej Kunej</dc:creator>
  <cp:keywords/>
  <dc:description/>
  <cp:lastModifiedBy>Gregor</cp:lastModifiedBy>
  <cp:lastPrinted>2019-05-27T12:51:55Z</cp:lastPrinted>
  <dcterms:created xsi:type="dcterms:W3CDTF">2017-03-25T22:27:53Z</dcterms:created>
  <dcterms:modified xsi:type="dcterms:W3CDTF">2019-06-05T16:49:46Z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